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отдел развития региональной медицинской сети\ЭЛН,ИПРА,ЭЦП,Телемедицина\данные для отчета на 01.08.2019\"/>
    </mc:Choice>
  </mc:AlternateContent>
  <bookViews>
    <workbookView xWindow="0" yWindow="0" windowWidth="28800" windowHeight="11535"/>
  </bookViews>
  <sheets>
    <sheet name="ЭЛН " sheetId="8" r:id="rId1"/>
    <sheet name="ИПРА" sheetId="6" r:id="rId2"/>
    <sheet name="ЭП" sheetId="5" r:id="rId3"/>
    <sheet name="телемедицинские консультации" sheetId="9" r:id="rId4"/>
  </sheets>
  <definedNames>
    <definedName name="_xlnm._FilterDatabase" localSheetId="1" hidden="1">ИПРА!$A$3:$H$3</definedName>
    <definedName name="_xlnm._FilterDatabase" localSheetId="3" hidden="1">'телемедицинские консультации'!$A$4:$R$4</definedName>
    <definedName name="_xlnm._FilterDatabase" localSheetId="0" hidden="1">'ЭЛН '!$A$3:$R$3</definedName>
    <definedName name="_xlnm._FilterDatabase" localSheetId="2" hidden="1">ЭП!$A$3:$J$3</definedName>
    <definedName name="стат" localSheetId="0">#REF!</definedName>
    <definedName name="стат">#REF!</definedName>
    <definedName name="ЭЛЛ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 l="1"/>
  <c r="J30" i="5"/>
  <c r="J4" i="5"/>
  <c r="M56" i="8" l="1"/>
  <c r="R52" i="8" l="1"/>
  <c r="R101" i="8"/>
  <c r="R44" i="8"/>
  <c r="R70" i="8"/>
  <c r="R25" i="8"/>
  <c r="R9" i="8"/>
  <c r="R60" i="8"/>
  <c r="R53" i="8"/>
  <c r="R92" i="8"/>
  <c r="R97" i="8"/>
  <c r="R94" i="8"/>
  <c r="R36" i="8"/>
  <c r="R31" i="8"/>
  <c r="R73" i="8"/>
  <c r="R81" i="8"/>
  <c r="R84" i="8"/>
  <c r="R77" i="8"/>
  <c r="R45" i="8"/>
  <c r="R32" i="8"/>
  <c r="R102" i="8"/>
  <c r="R46" i="8"/>
  <c r="R75" i="8"/>
  <c r="R82" i="8"/>
  <c r="R69" i="8"/>
  <c r="R78" i="8"/>
  <c r="R80" i="8"/>
  <c r="R71" i="8"/>
  <c r="R93" i="8"/>
  <c r="R55" i="8"/>
  <c r="R90" i="8"/>
  <c r="R89" i="8"/>
  <c r="R58" i="8"/>
  <c r="R79" i="8"/>
  <c r="R87" i="8"/>
  <c r="R100" i="8"/>
  <c r="R64" i="8"/>
  <c r="R68" i="8"/>
  <c r="R39" i="8"/>
  <c r="R83" i="8"/>
  <c r="R95" i="8"/>
  <c r="R30" i="8"/>
  <c r="R98" i="8"/>
  <c r="R27" i="8"/>
  <c r="R34" i="8"/>
  <c r="R88" i="8"/>
  <c r="R50" i="8"/>
  <c r="R96" i="8"/>
  <c r="R66" i="8"/>
  <c r="R72" i="8"/>
  <c r="R13" i="8"/>
  <c r="R76" i="8"/>
  <c r="R33" i="8"/>
  <c r="R67" i="8"/>
  <c r="R57" i="8"/>
  <c r="R56" i="8"/>
  <c r="R8" i="8"/>
  <c r="R35" i="8"/>
  <c r="R74" i="8"/>
  <c r="R20" i="8"/>
  <c r="R15" i="8"/>
  <c r="R28" i="8"/>
  <c r="R23" i="8"/>
  <c r="R12" i="8"/>
  <c r="R4" i="8"/>
  <c r="R7" i="8"/>
  <c r="R18" i="8"/>
  <c r="R6" i="8"/>
  <c r="R19" i="8"/>
  <c r="R21" i="8"/>
  <c r="R17" i="8"/>
  <c r="R54" i="8"/>
  <c r="R5" i="8"/>
  <c r="R11" i="8"/>
  <c r="R37" i="8"/>
  <c r="R16" i="8"/>
  <c r="R41" i="8"/>
  <c r="R99" i="8"/>
  <c r="R26" i="8"/>
  <c r="R10" i="8"/>
  <c r="R14" i="8"/>
  <c r="R59" i="8"/>
  <c r="R22" i="8"/>
  <c r="R29" i="8"/>
  <c r="R51" i="8"/>
  <c r="R65" i="8"/>
  <c r="R40" i="8"/>
  <c r="R49" i="8"/>
  <c r="R43" i="8"/>
  <c r="R61" i="8"/>
  <c r="R47" i="8"/>
  <c r="R42" i="8"/>
  <c r="R63" i="8"/>
  <c r="R24" i="8"/>
  <c r="R62" i="8"/>
  <c r="R86" i="8"/>
  <c r="R85" i="8"/>
  <c r="R48" i="8"/>
  <c r="R91" i="8"/>
  <c r="R38" i="8"/>
  <c r="M52" i="8"/>
  <c r="M101" i="8"/>
  <c r="M44" i="8"/>
  <c r="M70" i="8"/>
  <c r="M25" i="8"/>
  <c r="M9" i="8"/>
  <c r="M60" i="8"/>
  <c r="M53" i="8"/>
  <c r="M92" i="8"/>
  <c r="M97" i="8"/>
  <c r="M94" i="8"/>
  <c r="M36" i="8"/>
  <c r="M31" i="8"/>
  <c r="M73" i="8"/>
  <c r="M81" i="8"/>
  <c r="M84" i="8"/>
  <c r="M77" i="8"/>
  <c r="M45" i="8"/>
  <c r="M32" i="8"/>
  <c r="M102" i="8"/>
  <c r="M46" i="8"/>
  <c r="M75" i="8"/>
  <c r="M82" i="8"/>
  <c r="M69" i="8"/>
  <c r="M78" i="8"/>
  <c r="M80" i="8"/>
  <c r="M71" i="8"/>
  <c r="M93" i="8"/>
  <c r="M55" i="8"/>
  <c r="M90" i="8"/>
  <c r="M89" i="8"/>
  <c r="M58" i="8"/>
  <c r="M79" i="8"/>
  <c r="M87" i="8"/>
  <c r="M100" i="8"/>
  <c r="M64" i="8"/>
  <c r="M68" i="8"/>
  <c r="M39" i="8"/>
  <c r="M83" i="8"/>
  <c r="M95" i="8"/>
  <c r="M30" i="8"/>
  <c r="M98" i="8"/>
  <c r="M27" i="8"/>
  <c r="M34" i="8"/>
  <c r="M88" i="8"/>
  <c r="M50" i="8"/>
  <c r="M96" i="8"/>
  <c r="M66" i="8"/>
  <c r="M72" i="8"/>
  <c r="M13" i="8"/>
  <c r="M76" i="8"/>
  <c r="M33" i="8"/>
  <c r="M67" i="8"/>
  <c r="M57" i="8"/>
  <c r="M8" i="8"/>
  <c r="M35" i="8"/>
  <c r="M74" i="8"/>
  <c r="M20" i="8"/>
  <c r="M15" i="8"/>
  <c r="M28" i="8"/>
  <c r="M23" i="8"/>
  <c r="M12" i="8"/>
  <c r="M4" i="8"/>
  <c r="M7" i="8"/>
  <c r="M18" i="8"/>
  <c r="M6" i="8"/>
  <c r="M19" i="8"/>
  <c r="M21" i="8"/>
  <c r="M17" i="8"/>
  <c r="M54" i="8"/>
  <c r="M5" i="8"/>
  <c r="M11" i="8"/>
  <c r="M37" i="8"/>
  <c r="M16" i="8"/>
  <c r="M41" i="8"/>
  <c r="M99" i="8"/>
  <c r="M26" i="8"/>
  <c r="M10" i="8"/>
  <c r="M14" i="8"/>
  <c r="M59" i="8"/>
  <c r="M22" i="8"/>
  <c r="M29" i="8"/>
  <c r="M51" i="8"/>
  <c r="M65" i="8"/>
  <c r="M40" i="8"/>
  <c r="M49" i="8"/>
  <c r="M43" i="8"/>
  <c r="M61" i="8"/>
  <c r="M47" i="8"/>
  <c r="M42" i="8"/>
  <c r="M63" i="8"/>
  <c r="M24" i="8"/>
  <c r="M62" i="8"/>
  <c r="M86" i="8"/>
  <c r="M85" i="8"/>
  <c r="M48" i="8"/>
  <c r="M91" i="8"/>
  <c r="M38" i="8"/>
  <c r="R8" i="9"/>
  <c r="L103" i="8"/>
  <c r="R6" i="9" l="1"/>
  <c r="R10" i="9"/>
  <c r="R15" i="9"/>
  <c r="R16" i="9"/>
  <c r="P52" i="8" l="1"/>
  <c r="H52" i="8"/>
  <c r="K52" i="8" s="1"/>
  <c r="G52" i="8"/>
  <c r="P101" i="8"/>
  <c r="H101" i="8"/>
  <c r="K101" i="8" s="1"/>
  <c r="D101" i="8"/>
  <c r="G101" i="8" s="1"/>
  <c r="P44" i="8"/>
  <c r="H44" i="8"/>
  <c r="K44" i="8" s="1"/>
  <c r="D44" i="8"/>
  <c r="G44" i="8" s="1"/>
  <c r="P70" i="8"/>
  <c r="H70" i="8"/>
  <c r="K70" i="8" s="1"/>
  <c r="D70" i="8"/>
  <c r="G70" i="8" s="1"/>
  <c r="P25" i="8"/>
  <c r="H25" i="8"/>
  <c r="K25" i="8" s="1"/>
  <c r="D25" i="8"/>
  <c r="G25" i="8" s="1"/>
  <c r="P9" i="8"/>
  <c r="H9" i="8"/>
  <c r="K9" i="8" s="1"/>
  <c r="D9" i="8"/>
  <c r="G9" i="8" s="1"/>
  <c r="P60" i="8"/>
  <c r="H60" i="8"/>
  <c r="K60" i="8" s="1"/>
  <c r="D60" i="8"/>
  <c r="G60" i="8" s="1"/>
  <c r="P53" i="8"/>
  <c r="Q53" i="8" s="1"/>
  <c r="H53" i="8"/>
  <c r="D53" i="8"/>
  <c r="G53" i="8" s="1"/>
  <c r="L53" i="8" s="1"/>
  <c r="P104" i="8"/>
  <c r="H104" i="8"/>
  <c r="K104" i="8" s="1"/>
  <c r="L104" i="8" s="1"/>
  <c r="D104" i="8"/>
  <c r="G104" i="8" s="1"/>
  <c r="P92" i="8"/>
  <c r="H92" i="8"/>
  <c r="K92" i="8" s="1"/>
  <c r="D92" i="8"/>
  <c r="G92" i="8" s="1"/>
  <c r="P97" i="8"/>
  <c r="H97" i="8"/>
  <c r="K97" i="8" s="1"/>
  <c r="D97" i="8"/>
  <c r="G97" i="8" s="1"/>
  <c r="P94" i="8"/>
  <c r="H94" i="8"/>
  <c r="K94" i="8" s="1"/>
  <c r="D94" i="8"/>
  <c r="G94" i="8" s="1"/>
  <c r="P36" i="8"/>
  <c r="H36" i="8"/>
  <c r="K36" i="8" s="1"/>
  <c r="D36" i="8"/>
  <c r="G36" i="8" s="1"/>
  <c r="P31" i="8"/>
  <c r="H31" i="8"/>
  <c r="K31" i="8" s="1"/>
  <c r="D31" i="8"/>
  <c r="G31" i="8" s="1"/>
  <c r="P73" i="8"/>
  <c r="H73" i="8"/>
  <c r="K73" i="8" s="1"/>
  <c r="D73" i="8"/>
  <c r="G73" i="8" s="1"/>
  <c r="P81" i="8"/>
  <c r="H81" i="8"/>
  <c r="K81" i="8" s="1"/>
  <c r="D81" i="8"/>
  <c r="G81" i="8" s="1"/>
  <c r="P84" i="8"/>
  <c r="H84" i="8"/>
  <c r="K84" i="8" s="1"/>
  <c r="D84" i="8"/>
  <c r="G84" i="8" s="1"/>
  <c r="P77" i="8"/>
  <c r="H77" i="8"/>
  <c r="K77" i="8" s="1"/>
  <c r="D77" i="8"/>
  <c r="G77" i="8" s="1"/>
  <c r="P45" i="8"/>
  <c r="H45" i="8"/>
  <c r="K45" i="8" s="1"/>
  <c r="D45" i="8"/>
  <c r="G45" i="8" s="1"/>
  <c r="P32" i="8"/>
  <c r="H32" i="8"/>
  <c r="K32" i="8" s="1"/>
  <c r="D32" i="8"/>
  <c r="G32" i="8" s="1"/>
  <c r="P102" i="8"/>
  <c r="H102" i="8"/>
  <c r="K102" i="8" s="1"/>
  <c r="D102" i="8"/>
  <c r="G102" i="8" s="1"/>
  <c r="P46" i="8"/>
  <c r="H46" i="8"/>
  <c r="K46" i="8" s="1"/>
  <c r="D46" i="8"/>
  <c r="G46" i="8" s="1"/>
  <c r="P75" i="8"/>
  <c r="H75" i="8"/>
  <c r="K75" i="8" s="1"/>
  <c r="D75" i="8"/>
  <c r="G75" i="8" s="1"/>
  <c r="P82" i="8"/>
  <c r="H82" i="8"/>
  <c r="K82" i="8" s="1"/>
  <c r="D82" i="8"/>
  <c r="G82" i="8" s="1"/>
  <c r="P69" i="8"/>
  <c r="H69" i="8"/>
  <c r="K69" i="8" s="1"/>
  <c r="D69" i="8"/>
  <c r="G69" i="8" s="1"/>
  <c r="P78" i="8"/>
  <c r="H78" i="8"/>
  <c r="K78" i="8" s="1"/>
  <c r="D78" i="8"/>
  <c r="G78" i="8" s="1"/>
  <c r="P80" i="8"/>
  <c r="H80" i="8"/>
  <c r="K80" i="8" s="1"/>
  <c r="D80" i="8"/>
  <c r="G80" i="8" s="1"/>
  <c r="P71" i="8"/>
  <c r="H71" i="8"/>
  <c r="K71" i="8" s="1"/>
  <c r="D71" i="8"/>
  <c r="G71" i="8" s="1"/>
  <c r="P93" i="8"/>
  <c r="H93" i="8"/>
  <c r="K93" i="8" s="1"/>
  <c r="D93" i="8"/>
  <c r="G93" i="8" s="1"/>
  <c r="P55" i="8"/>
  <c r="H55" i="8"/>
  <c r="K55" i="8" s="1"/>
  <c r="D55" i="8"/>
  <c r="G55" i="8" s="1"/>
  <c r="P90" i="8"/>
  <c r="H90" i="8"/>
  <c r="K90" i="8" s="1"/>
  <c r="D90" i="8"/>
  <c r="G90" i="8" s="1"/>
  <c r="P89" i="8"/>
  <c r="H89" i="8"/>
  <c r="K89" i="8" s="1"/>
  <c r="D89" i="8"/>
  <c r="G89" i="8" s="1"/>
  <c r="P58" i="8"/>
  <c r="H58" i="8"/>
  <c r="K58" i="8" s="1"/>
  <c r="D58" i="8"/>
  <c r="G58" i="8" s="1"/>
  <c r="P79" i="8"/>
  <c r="H79" i="8"/>
  <c r="K79" i="8" s="1"/>
  <c r="D79" i="8"/>
  <c r="G79" i="8" s="1"/>
  <c r="P87" i="8"/>
  <c r="H87" i="8"/>
  <c r="K87" i="8" s="1"/>
  <c r="D87" i="8"/>
  <c r="G87" i="8" s="1"/>
  <c r="P103" i="8"/>
  <c r="Q103" i="8" s="1"/>
  <c r="P100" i="8"/>
  <c r="H100" i="8"/>
  <c r="K100" i="8" s="1"/>
  <c r="D100" i="8"/>
  <c r="G100" i="8" s="1"/>
  <c r="P64" i="8"/>
  <c r="H64" i="8"/>
  <c r="K64" i="8" s="1"/>
  <c r="D64" i="8"/>
  <c r="G64" i="8" s="1"/>
  <c r="P68" i="8"/>
  <c r="H68" i="8"/>
  <c r="K68" i="8" s="1"/>
  <c r="D68" i="8"/>
  <c r="G68" i="8" s="1"/>
  <c r="P39" i="8"/>
  <c r="H39" i="8"/>
  <c r="K39" i="8" s="1"/>
  <c r="D39" i="8"/>
  <c r="G39" i="8" s="1"/>
  <c r="P83" i="8"/>
  <c r="H83" i="8"/>
  <c r="K83" i="8" s="1"/>
  <c r="D83" i="8"/>
  <c r="G83" i="8" s="1"/>
  <c r="P95" i="8"/>
  <c r="H95" i="8"/>
  <c r="K95" i="8" s="1"/>
  <c r="D95" i="8"/>
  <c r="G95" i="8" s="1"/>
  <c r="P30" i="8"/>
  <c r="H30" i="8"/>
  <c r="K30" i="8" s="1"/>
  <c r="D30" i="8"/>
  <c r="G30" i="8" s="1"/>
  <c r="P98" i="8"/>
  <c r="Q98" i="8" s="1"/>
  <c r="H98" i="8"/>
  <c r="K98" i="8" s="1"/>
  <c r="D98" i="8"/>
  <c r="G98" i="8" s="1"/>
  <c r="P27" i="8"/>
  <c r="H27" i="8"/>
  <c r="K27" i="8" s="1"/>
  <c r="D27" i="8"/>
  <c r="G27" i="8" s="1"/>
  <c r="P34" i="8"/>
  <c r="H34" i="8"/>
  <c r="K34" i="8" s="1"/>
  <c r="D34" i="8"/>
  <c r="G34" i="8" s="1"/>
  <c r="P88" i="8"/>
  <c r="H88" i="8"/>
  <c r="K88" i="8" s="1"/>
  <c r="D88" i="8"/>
  <c r="G88" i="8" s="1"/>
  <c r="P50" i="8"/>
  <c r="H50" i="8"/>
  <c r="K50" i="8" s="1"/>
  <c r="D50" i="8"/>
  <c r="G50" i="8" s="1"/>
  <c r="P96" i="8"/>
  <c r="H96" i="8"/>
  <c r="K96" i="8" s="1"/>
  <c r="D96" i="8"/>
  <c r="G96" i="8" s="1"/>
  <c r="P66" i="8"/>
  <c r="H66" i="8"/>
  <c r="K66" i="8" s="1"/>
  <c r="D66" i="8"/>
  <c r="G66" i="8" s="1"/>
  <c r="P72" i="8"/>
  <c r="H72" i="8"/>
  <c r="K72" i="8" s="1"/>
  <c r="D72" i="8"/>
  <c r="G72" i="8" s="1"/>
  <c r="P13" i="8"/>
  <c r="H13" i="8"/>
  <c r="K13" i="8" s="1"/>
  <c r="D13" i="8"/>
  <c r="G13" i="8" s="1"/>
  <c r="P76" i="8"/>
  <c r="H76" i="8"/>
  <c r="K76" i="8" s="1"/>
  <c r="D76" i="8"/>
  <c r="G76" i="8" s="1"/>
  <c r="P33" i="8"/>
  <c r="H33" i="8"/>
  <c r="K33" i="8" s="1"/>
  <c r="D33" i="8"/>
  <c r="G33" i="8" s="1"/>
  <c r="P67" i="8"/>
  <c r="H67" i="8"/>
  <c r="K67" i="8" s="1"/>
  <c r="D67" i="8"/>
  <c r="G67" i="8" s="1"/>
  <c r="P57" i="8"/>
  <c r="H57" i="8"/>
  <c r="K57" i="8" s="1"/>
  <c r="D57" i="8"/>
  <c r="G57" i="8" s="1"/>
  <c r="P56" i="8"/>
  <c r="H56" i="8"/>
  <c r="K56" i="8" s="1"/>
  <c r="D56" i="8"/>
  <c r="G56" i="8" s="1"/>
  <c r="P8" i="8"/>
  <c r="H8" i="8"/>
  <c r="K8" i="8" s="1"/>
  <c r="D8" i="8"/>
  <c r="G8" i="8" s="1"/>
  <c r="P35" i="8"/>
  <c r="H35" i="8"/>
  <c r="K35" i="8" s="1"/>
  <c r="D35" i="8"/>
  <c r="G35" i="8" s="1"/>
  <c r="P74" i="8"/>
  <c r="H74" i="8"/>
  <c r="K74" i="8" s="1"/>
  <c r="D74" i="8"/>
  <c r="G74" i="8" s="1"/>
  <c r="P20" i="8"/>
  <c r="H20" i="8"/>
  <c r="K20" i="8" s="1"/>
  <c r="D20" i="8"/>
  <c r="G20" i="8" s="1"/>
  <c r="P15" i="8"/>
  <c r="H15" i="8"/>
  <c r="K15" i="8" s="1"/>
  <c r="D15" i="8"/>
  <c r="G15" i="8" s="1"/>
  <c r="P28" i="8"/>
  <c r="H28" i="8"/>
  <c r="K28" i="8" s="1"/>
  <c r="D28" i="8"/>
  <c r="G28" i="8" s="1"/>
  <c r="P23" i="8"/>
  <c r="H23" i="8"/>
  <c r="K23" i="8" s="1"/>
  <c r="D23" i="8"/>
  <c r="G23" i="8" s="1"/>
  <c r="P12" i="8"/>
  <c r="Q12" i="8" s="1"/>
  <c r="H12" i="8"/>
  <c r="D12" i="8"/>
  <c r="G12" i="8" s="1"/>
  <c r="L12" i="8" s="1"/>
  <c r="P4" i="8"/>
  <c r="H4" i="8"/>
  <c r="K4" i="8" s="1"/>
  <c r="D4" i="8"/>
  <c r="G4" i="8" s="1"/>
  <c r="P7" i="8"/>
  <c r="H7" i="8"/>
  <c r="K7" i="8" s="1"/>
  <c r="D7" i="8"/>
  <c r="G7" i="8" s="1"/>
  <c r="P18" i="8"/>
  <c r="H18" i="8"/>
  <c r="K18" i="8" s="1"/>
  <c r="D18" i="8"/>
  <c r="G18" i="8" s="1"/>
  <c r="P6" i="8"/>
  <c r="H6" i="8"/>
  <c r="K6" i="8" s="1"/>
  <c r="D6" i="8"/>
  <c r="G6" i="8" s="1"/>
  <c r="P19" i="8"/>
  <c r="H19" i="8"/>
  <c r="K19" i="8" s="1"/>
  <c r="D19" i="8"/>
  <c r="G19" i="8" s="1"/>
  <c r="P21" i="8"/>
  <c r="H21" i="8"/>
  <c r="K21" i="8" s="1"/>
  <c r="D21" i="8"/>
  <c r="G21" i="8" s="1"/>
  <c r="P17" i="8"/>
  <c r="H17" i="8"/>
  <c r="K17" i="8" s="1"/>
  <c r="D17" i="8"/>
  <c r="G17" i="8" s="1"/>
  <c r="P54" i="8"/>
  <c r="H54" i="8"/>
  <c r="K54" i="8" s="1"/>
  <c r="D54" i="8"/>
  <c r="G54" i="8" s="1"/>
  <c r="P5" i="8"/>
  <c r="H5" i="8"/>
  <c r="K5" i="8" s="1"/>
  <c r="D5" i="8"/>
  <c r="G5" i="8" s="1"/>
  <c r="P11" i="8"/>
  <c r="H11" i="8"/>
  <c r="K11" i="8" s="1"/>
  <c r="D11" i="8"/>
  <c r="G11" i="8" s="1"/>
  <c r="P37" i="8"/>
  <c r="H37" i="8"/>
  <c r="K37" i="8" s="1"/>
  <c r="D37" i="8"/>
  <c r="G37" i="8" s="1"/>
  <c r="P16" i="8"/>
  <c r="H16" i="8"/>
  <c r="K16" i="8" s="1"/>
  <c r="D16" i="8"/>
  <c r="G16" i="8" s="1"/>
  <c r="P41" i="8"/>
  <c r="H41" i="8"/>
  <c r="K41" i="8" s="1"/>
  <c r="D41" i="8"/>
  <c r="G41" i="8" s="1"/>
  <c r="P99" i="8"/>
  <c r="H99" i="8"/>
  <c r="K99" i="8" s="1"/>
  <c r="G99" i="8"/>
  <c r="D99" i="8"/>
  <c r="P26" i="8"/>
  <c r="H26" i="8"/>
  <c r="K26" i="8" s="1"/>
  <c r="D26" i="8"/>
  <c r="G26" i="8" s="1"/>
  <c r="P10" i="8"/>
  <c r="H10" i="8"/>
  <c r="K10" i="8" s="1"/>
  <c r="L10" i="8" s="1"/>
  <c r="P14" i="8"/>
  <c r="H14" i="8"/>
  <c r="K14" i="8" s="1"/>
  <c r="L14" i="8" s="1"/>
  <c r="D14" i="8"/>
  <c r="G14" i="8" s="1"/>
  <c r="P59" i="8"/>
  <c r="H59" i="8"/>
  <c r="K59" i="8" s="1"/>
  <c r="D59" i="8"/>
  <c r="G59" i="8" s="1"/>
  <c r="P22" i="8"/>
  <c r="H22" i="8"/>
  <c r="K22" i="8" s="1"/>
  <c r="D22" i="8"/>
  <c r="G22" i="8" s="1"/>
  <c r="P29" i="8"/>
  <c r="H29" i="8"/>
  <c r="K29" i="8" s="1"/>
  <c r="D29" i="8"/>
  <c r="G29" i="8" s="1"/>
  <c r="P51" i="8"/>
  <c r="H51" i="8"/>
  <c r="K51" i="8" s="1"/>
  <c r="D51" i="8"/>
  <c r="G51" i="8" s="1"/>
  <c r="P65" i="8"/>
  <c r="H65" i="8"/>
  <c r="K65" i="8" s="1"/>
  <c r="D65" i="8"/>
  <c r="G65" i="8" s="1"/>
  <c r="P40" i="8"/>
  <c r="H40" i="8"/>
  <c r="K40" i="8" s="1"/>
  <c r="D40" i="8"/>
  <c r="G40" i="8" s="1"/>
  <c r="P49" i="8"/>
  <c r="H49" i="8"/>
  <c r="K49" i="8" s="1"/>
  <c r="D49" i="8"/>
  <c r="G49" i="8" s="1"/>
  <c r="P43" i="8"/>
  <c r="H43" i="8"/>
  <c r="K43" i="8" s="1"/>
  <c r="D43" i="8"/>
  <c r="G43" i="8" s="1"/>
  <c r="P61" i="8"/>
  <c r="H61" i="8"/>
  <c r="K61" i="8" s="1"/>
  <c r="D61" i="8"/>
  <c r="G61" i="8" s="1"/>
  <c r="P47" i="8"/>
  <c r="H47" i="8"/>
  <c r="K47" i="8" s="1"/>
  <c r="D47" i="8"/>
  <c r="G47" i="8" s="1"/>
  <c r="P42" i="8"/>
  <c r="H42" i="8"/>
  <c r="K42" i="8" s="1"/>
  <c r="D42" i="8"/>
  <c r="G42" i="8" s="1"/>
  <c r="P63" i="8"/>
  <c r="H63" i="8"/>
  <c r="K63" i="8" s="1"/>
  <c r="D63" i="8"/>
  <c r="G63" i="8" s="1"/>
  <c r="P24" i="8"/>
  <c r="H24" i="8"/>
  <c r="K24" i="8" s="1"/>
  <c r="D24" i="8"/>
  <c r="G24" i="8" s="1"/>
  <c r="P62" i="8"/>
  <c r="H62" i="8"/>
  <c r="K62" i="8" s="1"/>
  <c r="D62" i="8"/>
  <c r="G62" i="8" s="1"/>
  <c r="P86" i="8"/>
  <c r="H86" i="8"/>
  <c r="K86" i="8" s="1"/>
  <c r="D86" i="8"/>
  <c r="G86" i="8" s="1"/>
  <c r="P85" i="8"/>
  <c r="H85" i="8"/>
  <c r="K85" i="8" s="1"/>
  <c r="L85" i="8" s="1"/>
  <c r="D85" i="8"/>
  <c r="G85" i="8" s="1"/>
  <c r="P48" i="8"/>
  <c r="H48" i="8"/>
  <c r="K48" i="8" s="1"/>
  <c r="D48" i="8"/>
  <c r="G48" i="8" s="1"/>
  <c r="P91" i="8"/>
  <c r="H91" i="8"/>
  <c r="K91" i="8" s="1"/>
  <c r="D91" i="8"/>
  <c r="G91" i="8" s="1"/>
  <c r="P38" i="8"/>
  <c r="H38" i="8"/>
  <c r="K38" i="8" s="1"/>
  <c r="D38" i="8"/>
  <c r="G38" i="8" s="1"/>
  <c r="L41" i="8" l="1"/>
  <c r="L63" i="8"/>
  <c r="Q86" i="8"/>
  <c r="Q72" i="8"/>
  <c r="Q31" i="8"/>
  <c r="L97" i="8"/>
  <c r="L60" i="8"/>
  <c r="L44" i="8"/>
  <c r="Q80" i="8"/>
  <c r="L65" i="8"/>
  <c r="L17" i="8"/>
  <c r="Q21" i="8"/>
  <c r="L7" i="8"/>
  <c r="Q4" i="8"/>
  <c r="L77" i="8"/>
  <c r="L48" i="8"/>
  <c r="L16" i="8"/>
  <c r="Q37" i="8"/>
  <c r="L54" i="8"/>
  <c r="L84" i="8"/>
  <c r="Q73" i="8"/>
  <c r="L94" i="8"/>
  <c r="L42" i="8"/>
  <c r="Q47" i="8"/>
  <c r="L40" i="8"/>
  <c r="L59" i="8"/>
  <c r="Q76" i="8"/>
  <c r="Q95" i="8"/>
  <c r="Q69" i="8"/>
  <c r="L24" i="8"/>
  <c r="L43" i="8"/>
  <c r="L26" i="8"/>
  <c r="Q20" i="8"/>
  <c r="Q35" i="8"/>
  <c r="Q79" i="8"/>
  <c r="Q89" i="8"/>
  <c r="L45" i="8"/>
  <c r="L36" i="8"/>
  <c r="L25" i="8"/>
  <c r="Q38" i="8"/>
  <c r="L29" i="8"/>
  <c r="L5" i="8"/>
  <c r="L6" i="8"/>
  <c r="L62" i="8"/>
  <c r="L61" i="8"/>
  <c r="Q49" i="8"/>
  <c r="L51" i="8"/>
  <c r="Q22" i="8"/>
  <c r="Q99" i="8"/>
  <c r="L11" i="8"/>
  <c r="L19" i="8"/>
  <c r="Q6" i="8"/>
  <c r="Q18" i="8"/>
  <c r="Q100" i="8"/>
  <c r="L32" i="8"/>
  <c r="L91" i="8"/>
  <c r="Q48" i="8"/>
  <c r="L38" i="8"/>
  <c r="Q91" i="8"/>
  <c r="L86" i="8"/>
  <c r="Q62" i="8"/>
  <c r="Q63" i="8"/>
  <c r="L47" i="8"/>
  <c r="L49" i="8"/>
  <c r="Q40" i="8"/>
  <c r="Q51" i="8"/>
  <c r="L22" i="8"/>
  <c r="Q10" i="8"/>
  <c r="L99" i="8"/>
  <c r="L37" i="8"/>
  <c r="Q11" i="8"/>
  <c r="Q54" i="8"/>
  <c r="L21" i="8"/>
  <c r="Q19" i="8"/>
  <c r="L4" i="8"/>
  <c r="Q85" i="8"/>
  <c r="Q24" i="8"/>
  <c r="Q42" i="8"/>
  <c r="Q61" i="8"/>
  <c r="Q43" i="8"/>
  <c r="Q65" i="8"/>
  <c r="Q29" i="8"/>
  <c r="Q59" i="8"/>
  <c r="Q14" i="8"/>
  <c r="Q26" i="8"/>
  <c r="Q41" i="8"/>
  <c r="Q16" i="8"/>
  <c r="Q5" i="8"/>
  <c r="Q17" i="8"/>
  <c r="L23" i="8"/>
  <c r="L92" i="8"/>
  <c r="L9" i="8"/>
  <c r="L70" i="8"/>
  <c r="L28" i="8"/>
  <c r="L15" i="8"/>
  <c r="L74" i="8"/>
  <c r="L8" i="8"/>
  <c r="L56" i="8"/>
  <c r="L57" i="8"/>
  <c r="L67" i="8"/>
  <c r="L33" i="8"/>
  <c r="L13" i="8"/>
  <c r="L66" i="8"/>
  <c r="L96" i="8"/>
  <c r="L50" i="8"/>
  <c r="L88" i="8"/>
  <c r="L34" i="8"/>
  <c r="L27" i="8"/>
  <c r="L30" i="8"/>
  <c r="L83" i="8"/>
  <c r="L39" i="8"/>
  <c r="L68" i="8"/>
  <c r="L64" i="8"/>
  <c r="L87" i="8"/>
  <c r="L58" i="8"/>
  <c r="L90" i="8"/>
  <c r="L55" i="8"/>
  <c r="L93" i="8"/>
  <c r="L71" i="8"/>
  <c r="L78" i="8"/>
  <c r="L82" i="8"/>
  <c r="L75" i="8"/>
  <c r="L46" i="8"/>
  <c r="L102" i="8"/>
  <c r="Q32" i="8"/>
  <c r="Q77" i="8"/>
  <c r="L81" i="8"/>
  <c r="Q94" i="8"/>
  <c r="Q92" i="8"/>
  <c r="Q9" i="8"/>
  <c r="Q70" i="8"/>
  <c r="Q101" i="8"/>
  <c r="L52" i="8"/>
  <c r="L18" i="8"/>
  <c r="Q7" i="8"/>
  <c r="Q23" i="8"/>
  <c r="Q28" i="8"/>
  <c r="Q15" i="8"/>
  <c r="L20" i="8"/>
  <c r="Q74" i="8"/>
  <c r="L35" i="8"/>
  <c r="Q8" i="8"/>
  <c r="Q56" i="8"/>
  <c r="Q57" i="8"/>
  <c r="Q67" i="8"/>
  <c r="Q33" i="8"/>
  <c r="L76" i="8"/>
  <c r="Q13" i="8"/>
  <c r="L72" i="8"/>
  <c r="Q66" i="8"/>
  <c r="Q96" i="8"/>
  <c r="Q50" i="8"/>
  <c r="Q88" i="8"/>
  <c r="Q34" i="8"/>
  <c r="Q27" i="8"/>
  <c r="L98" i="8"/>
  <c r="Q30" i="8"/>
  <c r="L95" i="8"/>
  <c r="Q83" i="8"/>
  <c r="Q39" i="8"/>
  <c r="Q68" i="8"/>
  <c r="Q64" i="8"/>
  <c r="L100" i="8"/>
  <c r="Q87" i="8"/>
  <c r="L79" i="8"/>
  <c r="Q58" i="8"/>
  <c r="L89" i="8"/>
  <c r="Q90" i="8"/>
  <c r="Q55" i="8"/>
  <c r="Q93" i="8"/>
  <c r="Q71" i="8"/>
  <c r="L80" i="8"/>
  <c r="Q78" i="8"/>
  <c r="L69" i="8"/>
  <c r="Q82" i="8"/>
  <c r="Q75" i="8"/>
  <c r="Q46" i="8"/>
  <c r="Q102" i="8"/>
  <c r="Q45" i="8"/>
  <c r="Q84" i="8"/>
  <c r="Q81" i="8"/>
  <c r="L73" i="8"/>
  <c r="L31" i="8"/>
  <c r="Q36" i="8"/>
  <c r="Q97" i="8"/>
  <c r="Q104" i="8"/>
  <c r="Q60" i="8"/>
  <c r="Q25" i="8"/>
  <c r="Q44" i="8"/>
  <c r="L101" i="8"/>
  <c r="Q52" i="8"/>
  <c r="H108" i="5"/>
  <c r="G29" i="5" l="1"/>
  <c r="I29" i="5" s="1"/>
  <c r="J29" i="5" s="1"/>
  <c r="G13" i="5"/>
  <c r="I13" i="5" s="1"/>
  <c r="J13" i="5" s="1"/>
  <c r="I46" i="5"/>
  <c r="J46" i="5" s="1"/>
  <c r="I27" i="5"/>
  <c r="J27" i="5" s="1"/>
  <c r="I52" i="5"/>
  <c r="J52" i="5" s="1"/>
  <c r="I56" i="5"/>
  <c r="J56" i="5" s="1"/>
  <c r="I19" i="5"/>
  <c r="J19" i="5" s="1"/>
  <c r="I23" i="5"/>
  <c r="J23" i="5" s="1"/>
  <c r="I57" i="5"/>
  <c r="J57" i="5" s="1"/>
  <c r="I17" i="5"/>
  <c r="J17" i="5" s="1"/>
  <c r="I43" i="5"/>
  <c r="J43" i="5" s="1"/>
  <c r="G107" i="5" l="1"/>
  <c r="I107" i="5" s="1"/>
  <c r="G106" i="5"/>
  <c r="I106" i="5" s="1"/>
  <c r="G105" i="5"/>
  <c r="I105" i="5" s="1"/>
  <c r="G104" i="5"/>
  <c r="I104" i="5" s="1"/>
  <c r="G103" i="5"/>
  <c r="I103" i="5" s="1"/>
  <c r="J103" i="5" s="1"/>
  <c r="G102" i="5"/>
  <c r="I102" i="5" s="1"/>
  <c r="J102" i="5" s="1"/>
  <c r="G101" i="5"/>
  <c r="I101" i="5" s="1"/>
  <c r="J101" i="5" s="1"/>
  <c r="G100" i="5"/>
  <c r="I100" i="5" s="1"/>
  <c r="J100" i="5" s="1"/>
  <c r="G99" i="5"/>
  <c r="I99" i="5" s="1"/>
  <c r="G16" i="5"/>
  <c r="G15" i="5"/>
  <c r="I15" i="5" s="1"/>
  <c r="J15" i="5" s="1"/>
  <c r="G14" i="5"/>
  <c r="I14" i="5" s="1"/>
  <c r="J14" i="5" s="1"/>
  <c r="G98" i="5"/>
  <c r="I98" i="5" s="1"/>
  <c r="J98" i="5" s="1"/>
  <c r="G63" i="5"/>
  <c r="I63" i="5" s="1"/>
  <c r="J63" i="5" s="1"/>
  <c r="G40" i="5"/>
  <c r="I40" i="5" s="1"/>
  <c r="J40" i="5" s="1"/>
  <c r="G97" i="5"/>
  <c r="I97" i="5" s="1"/>
  <c r="J97" i="5" s="1"/>
  <c r="G25" i="5"/>
  <c r="I25" i="5" s="1"/>
  <c r="J25" i="5" s="1"/>
  <c r="G36" i="5"/>
  <c r="I36" i="5" s="1"/>
  <c r="J36" i="5" s="1"/>
  <c r="G62" i="5"/>
  <c r="I62" i="5" s="1"/>
  <c r="J62" i="5" s="1"/>
  <c r="G66" i="5"/>
  <c r="I66" i="5" s="1"/>
  <c r="J66" i="5" s="1"/>
  <c r="G42" i="5"/>
  <c r="I42" i="5" s="1"/>
  <c r="J42" i="5" s="1"/>
  <c r="G32" i="5"/>
  <c r="I32" i="5" s="1"/>
  <c r="J32" i="5" s="1"/>
  <c r="G61" i="5"/>
  <c r="I61" i="5" s="1"/>
  <c r="J61" i="5" s="1"/>
  <c r="G21" i="5"/>
  <c r="I21" i="5" s="1"/>
  <c r="J21" i="5" s="1"/>
  <c r="G47" i="5"/>
  <c r="I47" i="5" s="1"/>
  <c r="J47" i="5" s="1"/>
  <c r="G96" i="5"/>
  <c r="I96" i="5" s="1"/>
  <c r="J96" i="5" s="1"/>
  <c r="G35" i="5"/>
  <c r="I35" i="5" s="1"/>
  <c r="J35" i="5" s="1"/>
  <c r="G44" i="5"/>
  <c r="I44" i="5" s="1"/>
  <c r="J44" i="5" s="1"/>
  <c r="G95" i="5"/>
  <c r="I95" i="5" s="1"/>
  <c r="J95" i="5" s="1"/>
  <c r="G94" i="5"/>
  <c r="I94" i="5" s="1"/>
  <c r="J94" i="5" s="1"/>
  <c r="G55" i="5"/>
  <c r="I55" i="5" s="1"/>
  <c r="J55" i="5" s="1"/>
  <c r="G93" i="5"/>
  <c r="I93" i="5" s="1"/>
  <c r="J93" i="5" s="1"/>
  <c r="G92" i="5"/>
  <c r="I92" i="5" s="1"/>
  <c r="J92" i="5" s="1"/>
  <c r="G91" i="5"/>
  <c r="I91" i="5" s="1"/>
  <c r="J91" i="5" s="1"/>
  <c r="G67" i="5"/>
  <c r="I67" i="5" s="1"/>
  <c r="J67" i="5" s="1"/>
  <c r="G65" i="5"/>
  <c r="I65" i="5" s="1"/>
  <c r="J65" i="5" s="1"/>
  <c r="G90" i="5"/>
  <c r="I90" i="5" s="1"/>
  <c r="J90" i="5" s="1"/>
  <c r="G89" i="5"/>
  <c r="I89" i="5" s="1"/>
  <c r="J89" i="5" s="1"/>
  <c r="G11" i="5"/>
  <c r="I11" i="5" s="1"/>
  <c r="J11" i="5" s="1"/>
  <c r="G88" i="5"/>
  <c r="I88" i="5" s="1"/>
  <c r="G87" i="5"/>
  <c r="I87" i="5" s="1"/>
  <c r="J87" i="5" s="1"/>
  <c r="G86" i="5"/>
  <c r="I86" i="5" s="1"/>
  <c r="J86" i="5" s="1"/>
  <c r="G54" i="5"/>
  <c r="I54" i="5" s="1"/>
  <c r="J54" i="5" s="1"/>
  <c r="G38" i="5"/>
  <c r="I38" i="5" s="1"/>
  <c r="J38" i="5" s="1"/>
  <c r="G41" i="5"/>
  <c r="I41" i="5" s="1"/>
  <c r="J41" i="5" s="1"/>
  <c r="G59" i="5"/>
  <c r="I59" i="5" s="1"/>
  <c r="J59" i="5" s="1"/>
  <c r="G60" i="5"/>
  <c r="I60" i="5" s="1"/>
  <c r="J60" i="5" s="1"/>
  <c r="G10" i="5"/>
  <c r="I10" i="5" s="1"/>
  <c r="J10" i="5" s="1"/>
  <c r="G8" i="5"/>
  <c r="I8" i="5" s="1"/>
  <c r="J8" i="5" s="1"/>
  <c r="G85" i="5"/>
  <c r="I85" i="5" s="1"/>
  <c r="J85" i="5" s="1"/>
  <c r="G84" i="5"/>
  <c r="I84" i="5" s="1"/>
  <c r="J84" i="5" s="1"/>
  <c r="G83" i="5"/>
  <c r="I83" i="5" s="1"/>
  <c r="J83" i="5" s="1"/>
  <c r="G22" i="5"/>
  <c r="I22" i="5" s="1"/>
  <c r="J22" i="5" s="1"/>
  <c r="G51" i="5"/>
  <c r="I51" i="5" s="1"/>
  <c r="J51" i="5" s="1"/>
  <c r="G20" i="5"/>
  <c r="I20" i="5" s="1"/>
  <c r="J20" i="5" s="1"/>
  <c r="G7" i="5"/>
  <c r="I7" i="5" s="1"/>
  <c r="J7" i="5" s="1"/>
  <c r="G26" i="5"/>
  <c r="I26" i="5" s="1"/>
  <c r="J26" i="5" s="1"/>
  <c r="G82" i="5"/>
  <c r="I82" i="5" s="1"/>
  <c r="J82" i="5" s="1"/>
  <c r="G81" i="5"/>
  <c r="I81" i="5" s="1"/>
  <c r="J81" i="5" s="1"/>
  <c r="G34" i="5"/>
  <c r="I34" i="5" s="1"/>
  <c r="J34" i="5" s="1"/>
  <c r="G6" i="5"/>
  <c r="I6" i="5" s="1"/>
  <c r="J6" i="5" s="1"/>
  <c r="G39" i="5"/>
  <c r="I39" i="5" s="1"/>
  <c r="J39" i="5" s="1"/>
  <c r="G53" i="5"/>
  <c r="I53" i="5" s="1"/>
  <c r="J53" i="5" s="1"/>
  <c r="G24" i="5"/>
  <c r="I24" i="5" s="1"/>
  <c r="J24" i="5" s="1"/>
  <c r="G80" i="5"/>
  <c r="I80" i="5" s="1"/>
  <c r="J80" i="5" s="1"/>
  <c r="G79" i="5"/>
  <c r="I79" i="5" s="1"/>
  <c r="J79" i="5" s="1"/>
  <c r="G64" i="5"/>
  <c r="I64" i="5" s="1"/>
  <c r="J64" i="5" s="1"/>
  <c r="G78" i="5"/>
  <c r="I78" i="5" s="1"/>
  <c r="J78" i="5" s="1"/>
  <c r="G37" i="5"/>
  <c r="I37" i="5" s="1"/>
  <c r="J37" i="5" s="1"/>
  <c r="G45" i="5"/>
  <c r="I45" i="5" s="1"/>
  <c r="J45" i="5" s="1"/>
  <c r="G77" i="5"/>
  <c r="I77" i="5" s="1"/>
  <c r="J77" i="5" s="1"/>
  <c r="G76" i="5"/>
  <c r="I76" i="5" s="1"/>
  <c r="J76" i="5" s="1"/>
  <c r="G5" i="5"/>
  <c r="I5" i="5" s="1"/>
  <c r="J5" i="5" s="1"/>
  <c r="G75" i="5"/>
  <c r="I75" i="5" s="1"/>
  <c r="J75" i="5" s="1"/>
  <c r="G74" i="5"/>
  <c r="I74" i="5" s="1"/>
  <c r="J74" i="5" s="1"/>
  <c r="G30" i="5"/>
  <c r="G49" i="5"/>
  <c r="I49" i="5" s="1"/>
  <c r="J49" i="5" s="1"/>
  <c r="G28" i="5"/>
  <c r="I28" i="5" s="1"/>
  <c r="J28" i="5" s="1"/>
  <c r="G4" i="5"/>
  <c r="G18" i="5"/>
  <c r="I18" i="5" s="1"/>
  <c r="J18" i="5" s="1"/>
  <c r="G48" i="5"/>
  <c r="I48" i="5" s="1"/>
  <c r="J48" i="5" s="1"/>
  <c r="G50" i="5"/>
  <c r="I50" i="5" s="1"/>
  <c r="J50" i="5" s="1"/>
  <c r="G73" i="5"/>
  <c r="I73" i="5" s="1"/>
  <c r="J73" i="5" s="1"/>
  <c r="G72" i="5"/>
  <c r="I72" i="5" s="1"/>
  <c r="J72" i="5" s="1"/>
  <c r="G71" i="5"/>
  <c r="I71" i="5" s="1"/>
  <c r="J71" i="5" s="1"/>
  <c r="G70" i="5"/>
  <c r="I70" i="5" s="1"/>
  <c r="J70" i="5" s="1"/>
  <c r="G31" i="5"/>
  <c r="I31" i="5" s="1"/>
  <c r="J31" i="5" s="1"/>
  <c r="G33" i="5"/>
  <c r="I33" i="5" s="1"/>
  <c r="J33" i="5" s="1"/>
  <c r="G69" i="5"/>
  <c r="I69" i="5" s="1"/>
  <c r="J69" i="5" s="1"/>
  <c r="G68" i="5"/>
  <c r="I68" i="5" s="1"/>
  <c r="G58" i="5"/>
  <c r="F108" i="5"/>
  <c r="D108" i="5"/>
  <c r="I58" i="5" l="1"/>
  <c r="J58" i="5" s="1"/>
  <c r="E9" i="5"/>
  <c r="E12" i="5"/>
  <c r="G12" i="5" s="1"/>
  <c r="I12" i="5" s="1"/>
  <c r="J12" i="5" s="1"/>
  <c r="E108" i="5" l="1"/>
  <c r="G9" i="5"/>
  <c r="I9" i="5" l="1"/>
  <c r="J9" i="5" s="1"/>
  <c r="G108" i="5"/>
  <c r="I108" i="5" l="1"/>
  <c r="F57" i="6"/>
  <c r="H57" i="6" s="1"/>
  <c r="F17" i="6"/>
  <c r="H17" i="6" s="1"/>
  <c r="F31" i="6"/>
  <c r="H31" i="6" s="1"/>
  <c r="F16" i="6"/>
  <c r="H16" i="6" s="1"/>
  <c r="F32" i="6"/>
  <c r="H32" i="6" s="1"/>
  <c r="F15" i="6"/>
  <c r="H15" i="6" s="1"/>
  <c r="F37" i="6"/>
  <c r="H37" i="6" s="1"/>
  <c r="F14" i="6"/>
  <c r="H14" i="6" s="1"/>
  <c r="F23" i="6"/>
  <c r="H23" i="6" s="1"/>
  <c r="F55" i="6"/>
  <c r="H55" i="6" s="1"/>
  <c r="F19" i="6"/>
  <c r="H19" i="6" s="1"/>
  <c r="F13" i="6"/>
  <c r="H13" i="6" s="1"/>
  <c r="F12" i="6"/>
  <c r="H12" i="6" s="1"/>
  <c r="F38" i="6"/>
  <c r="H38" i="6" s="1"/>
  <c r="F34" i="6"/>
  <c r="H34" i="6" s="1"/>
  <c r="F47" i="6"/>
  <c r="H47" i="6" s="1"/>
  <c r="F25" i="6"/>
  <c r="H25" i="6" s="1"/>
  <c r="F49" i="6"/>
  <c r="H49" i="6" s="1"/>
  <c r="F18" i="6"/>
  <c r="H18" i="6" s="1"/>
  <c r="F46" i="6"/>
  <c r="H46" i="6" s="1"/>
  <c r="F66" i="6"/>
  <c r="H66" i="6" s="1"/>
  <c r="F28" i="6"/>
  <c r="H28" i="6" s="1"/>
  <c r="F44" i="6"/>
  <c r="H44" i="6" s="1"/>
  <c r="F43" i="6"/>
  <c r="H43" i="6" s="1"/>
  <c r="F36" i="6"/>
  <c r="H36" i="6" s="1"/>
  <c r="F22" i="6"/>
  <c r="H22" i="6" s="1"/>
  <c r="F27" i="6"/>
  <c r="H27" i="6" s="1"/>
  <c r="F51" i="6"/>
  <c r="H51" i="6" s="1"/>
  <c r="F11" i="6"/>
  <c r="H11" i="6" s="1"/>
  <c r="F45" i="6"/>
  <c r="H45" i="6" s="1"/>
  <c r="F29" i="6"/>
  <c r="H29" i="6" s="1"/>
  <c r="F35" i="6"/>
  <c r="H35" i="6" s="1"/>
  <c r="F10" i="6"/>
  <c r="H10" i="6" s="1"/>
  <c r="F48" i="6"/>
  <c r="H48" i="6" s="1"/>
  <c r="F33" i="6"/>
  <c r="H33" i="6" s="1"/>
  <c r="F9" i="6"/>
  <c r="H9" i="6" s="1"/>
  <c r="F63" i="6"/>
  <c r="H63" i="6" s="1"/>
  <c r="F8" i="6"/>
  <c r="H8" i="6" s="1"/>
  <c r="F21" i="6"/>
  <c r="H21" i="6" s="1"/>
  <c r="F7" i="6"/>
  <c r="H7" i="6" s="1"/>
  <c r="F56" i="6"/>
  <c r="H56" i="6" s="1"/>
  <c r="F6" i="6"/>
  <c r="H6" i="6" s="1"/>
  <c r="F42" i="6"/>
  <c r="H42" i="6" s="1"/>
  <c r="F61" i="6"/>
  <c r="H61" i="6" s="1"/>
  <c r="F30" i="6"/>
  <c r="H30" i="6" s="1"/>
  <c r="F59" i="6"/>
  <c r="H59" i="6" s="1"/>
  <c r="F39" i="6"/>
  <c r="H39" i="6" s="1"/>
  <c r="F5" i="6"/>
  <c r="H5" i="6" s="1"/>
  <c r="F41" i="6"/>
  <c r="H41" i="6" s="1"/>
  <c r="F40" i="6"/>
  <c r="H40" i="6" s="1"/>
  <c r="F24" i="6"/>
  <c r="H24" i="6" s="1"/>
  <c r="F50" i="6"/>
  <c r="H50" i="6" s="1"/>
  <c r="F20" i="6"/>
  <c r="H20" i="6" s="1"/>
  <c r="F65" i="6"/>
  <c r="H65" i="6" s="1"/>
  <c r="F26" i="6"/>
  <c r="H26" i="6" s="1"/>
  <c r="F58" i="6"/>
  <c r="H58" i="6" s="1"/>
  <c r="F64" i="6"/>
  <c r="H64" i="6" s="1"/>
  <c r="F4" i="6"/>
  <c r="H4" i="6" s="1"/>
  <c r="F62" i="6"/>
  <c r="H62" i="6" s="1"/>
  <c r="F60" i="6"/>
  <c r="H60" i="6" s="1"/>
  <c r="F54" i="6"/>
  <c r="H54" i="6" s="1"/>
  <c r="F53" i="6"/>
  <c r="H53" i="6" s="1"/>
  <c r="F52" i="6"/>
  <c r="H52" i="6" s="1"/>
  <c r="A59" i="5" l="1"/>
  <c r="A60" i="5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9" i="8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</calcChain>
</file>

<file path=xl/sharedStrings.xml><?xml version="1.0" encoding="utf-8"?>
<sst xmlns="http://schemas.openxmlformats.org/spreadsheetml/2006/main" count="338" uniqueCount="146">
  <si>
    <t>№ п/п</t>
  </si>
  <si>
    <t>Наименование медицинской организации</t>
  </si>
  <si>
    <t>Итого</t>
  </si>
  <si>
    <t>код МО</t>
  </si>
  <si>
    <t>динамика</t>
  </si>
  <si>
    <t>Код МО</t>
  </si>
  <si>
    <t>Наименование МО</t>
  </si>
  <si>
    <t>Потребность в количестве ЭП для врачей</t>
  </si>
  <si>
    <t>№пп</t>
  </si>
  <si>
    <t>Незакрытые программы, которые имеют установленный срок 
на 01.07.2019</t>
  </si>
  <si>
    <t>Государственное бюджетное учреждение здравоохранения "Самарская областная клиническая больница им. В.Д. Середавина"</t>
  </si>
  <si>
    <t>Количество ЭЛН, выписанных в МИС
2 кв</t>
  </si>
  <si>
    <t>Количество ЭЛН, выписанных в МИС
 1кв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</si>
  <si>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</si>
  <si>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</si>
  <si>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</si>
  <si>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</si>
  <si>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</si>
  <si>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</si>
  <si>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</si>
  <si>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</si>
  <si>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</si>
  <si>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</si>
  <si>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</si>
  <si>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</si>
  <si>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</si>
  <si>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</si>
  <si>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</si>
  <si>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</si>
  <si>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</si>
  <si>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</si>
  <si>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</si>
  <si>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</si>
  <si>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</si>
  <si>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</si>
  <si>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</si>
  <si>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</si>
  <si>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</si>
  <si>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</si>
  <si>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</si>
  <si>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</si>
  <si>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</si>
  <si>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</si>
  <si>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</si>
  <si>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</si>
  <si>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</si>
  <si>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</si>
  <si>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</si>
  <si>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</si>
  <si>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</si>
  <si>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</si>
  <si>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</si>
  <si>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</si>
  <si>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</si>
  <si>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</si>
  <si>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</si>
  <si>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</si>
  <si>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</si>
  <si>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</si>
  <si>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</si>
  <si>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</si>
  <si>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</si>
  <si>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</si>
  <si>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</si>
  <si>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</si>
  <si>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</si>
  <si>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</si>
  <si>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</si>
  <si>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</si>
  <si>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</si>
  <si>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</si>
  <si>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</si>
  <si>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</si>
  <si>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</si>
  <si>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</si>
  <si>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Самарской области "Самарский психоневрологический диспансер"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</si>
  <si>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</si>
  <si>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</si>
  <si>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</si>
  <si>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</si>
  <si>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</si>
  <si>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</si>
  <si>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</si>
  <si>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</si>
  <si>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</si>
  <si>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</si>
  <si>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</si>
  <si>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</si>
  <si>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</si>
  <si>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поликлиника № 9 Октябрьского района"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</si>
  <si>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</si>
  <si>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</si>
  <si>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</si>
  <si>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</si>
  <si>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</si>
  <si>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</si>
  <si>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</si>
  <si>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</si>
  <si>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</si>
  <si>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</si>
  <si>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</si>
  <si>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</si>
  <si>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</si>
  <si>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</si>
  <si>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</si>
  <si>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</si>
  <si>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</si>
  <si>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</si>
  <si>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</si>
  <si>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</si>
  <si>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</si>
  <si>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</si>
  <si>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</si>
  <si>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</si>
  <si>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</si>
  <si>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Самарской области "Cанаторий "Самара"</t>
  </si>
  <si>
    <t>Количество полученных токенов для записи усиленных квалифицированных электронных подписей (УКЭП) во 2 квартале</t>
  </si>
  <si>
    <t>Количество полученных токенов для записи усиленных квалифицированных электронных подписей (УКЭП) в 1 квартале для ЭЛН</t>
  </si>
  <si>
    <t>Количество полученных токенов для записи усиленных квалифицированных электронных подписей (УКЭП) за 1 и 2 квртал</t>
  </si>
  <si>
    <t>% полученных от запланированого</t>
  </si>
  <si>
    <t xml:space="preserve">% ЭЛН в 1 квартале </t>
  </si>
  <si>
    <t>% ЭЛН во 2 квартал</t>
  </si>
  <si>
    <t>Незакрытые и просроченные ИПРА, которые имеют установленный срок 
1 квартал</t>
  </si>
  <si>
    <t>Незакрытые и просроченные ИПРА , которые имеют установленный срок 
2 квартал</t>
  </si>
  <si>
    <t>получено в июле на 01.08.2019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</si>
  <si>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</si>
  <si>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Незакрытые и просроченные ИПРА , которые имеют установленный срок 
01.08.2019</t>
  </si>
  <si>
    <t>получено получено за 7 месяцев 2019</t>
  </si>
  <si>
    <t>всего БЛ 
1 квартал</t>
  </si>
  <si>
    <t>Всего ББЛ 
1 квартал</t>
  </si>
  <si>
    <t>всего БЛ 
2 квартал</t>
  </si>
  <si>
    <t>Всего ББЛ 
2 квартал</t>
  </si>
  <si>
    <t>Всего ББЛ 
на 01.08.2019</t>
  </si>
  <si>
    <t>Количество ЭЛН, выписанных в МИС
на 01.08.2019</t>
  </si>
  <si>
    <t>Доля ЭЛН от всех ЭЛН</t>
  </si>
  <si>
    <t xml:space="preserve">код МО </t>
  </si>
  <si>
    <t>плановых</t>
  </si>
  <si>
    <t>неотложных</t>
  </si>
  <si>
    <t>экстренных</t>
  </si>
  <si>
    <t>ОМС</t>
  </si>
  <si>
    <t>всего</t>
  </si>
  <si>
    <t>Количество проведенных консультаций с применением телемедицинских технологий 1 квартал</t>
  </si>
  <si>
    <t>Количество проведенных консультаций с применением телемедицинских технологий 2 квартал</t>
  </si>
  <si>
    <t>Количество проведенных консультаций с применением телемедицинских технологий на 01.08.2019</t>
  </si>
  <si>
    <t>динамика  на 01.08.2019</t>
  </si>
  <si>
    <t xml:space="preserve">динамика 1 полугодие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</si>
</sst>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#,##0"/>
    <numFmt numFmtId="166" formatCode="[$-419]0"/>
  </numFmts>
  <fonts count="17" x14ac:knownFonts="1">
    <font>
      <sz val="11"/>
      <color theme="1"/>
      <name val="Times New Roman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SimSun"/>
      <family val="2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DBEEF3"/>
        <bgColor rgb="FFDBEEF3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DDD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AF437"/>
        <bgColor rgb="FFFDE9D9"/>
      </patternFill>
    </fill>
    <fill>
      <patternFill patternType="solid">
        <fgColor rgb="FF0AF437"/>
        <bgColor indexed="64"/>
      </patternFill>
    </fill>
    <fill>
      <patternFill patternType="solid">
        <fgColor rgb="FF0AF437"/>
        <bgColor indexed="9"/>
      </patternFill>
    </fill>
    <fill>
      <patternFill patternType="solid">
        <fgColor theme="5" tint="0.39997558519241921"/>
        <bgColor rgb="FFFDE9D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5" tint="0.39997558519241921"/>
        <bgColor rgb="FFEBF1DE"/>
      </patternFill>
    </fill>
    <fill>
      <patternFill patternType="solid">
        <fgColor rgb="FFFF0000"/>
        <bgColor rgb="FFFDE9D9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rgb="FFEBF1D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rgb="FFEBF1DE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/>
    <xf numFmtId="0" fontId="3" fillId="0" borderId="0"/>
    <xf numFmtId="164" fontId="2" fillId="0" borderId="0"/>
    <xf numFmtId="0" fontId="9" fillId="0" borderId="0"/>
    <xf numFmtId="0" fontId="11" fillId="0" borderId="0"/>
    <xf numFmtId="9" fontId="11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2" fillId="0" borderId="0" xfId="10" applyFont="1"/>
    <xf numFmtId="0" fontId="1" fillId="2" borderId="24" xfId="0" applyFont="1" applyFill="1" applyBorder="1" applyAlignment="1">
      <alignment horizontal="center" vertical="center" wrapText="1"/>
    </xf>
    <xf numFmtId="0" fontId="15" fillId="0" borderId="3" xfId="0" applyFont="1" applyBorder="1" applyAlignment="1"/>
    <xf numFmtId="0" fontId="15" fillId="0" borderId="3" xfId="0" applyFont="1" applyBorder="1"/>
    <xf numFmtId="0" fontId="12" fillId="0" borderId="0" xfId="10" applyFont="1" applyAlignment="1">
      <alignment horizont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0" fillId="0" borderId="0" xfId="10" applyFont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 wrapText="1"/>
    </xf>
    <xf numFmtId="0" fontId="0" fillId="0" borderId="46" xfId="0" applyBorder="1" applyAlignment="1"/>
    <xf numFmtId="0" fontId="0" fillId="0" borderId="41" xfId="0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/>
    </xf>
    <xf numFmtId="0" fontId="5" fillId="9" borderId="12" xfId="2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vertical="top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/>
    </xf>
    <xf numFmtId="9" fontId="8" fillId="9" borderId="13" xfId="11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10" fontId="0" fillId="9" borderId="15" xfId="0" applyNumberFormat="1" applyFont="1" applyFill="1" applyBorder="1" applyAlignment="1">
      <alignment horizontal="center" vertical="center"/>
    </xf>
    <xf numFmtId="10" fontId="0" fillId="9" borderId="11" xfId="0" applyNumberFormat="1" applyFont="1" applyFill="1" applyBorder="1" applyAlignment="1">
      <alignment horizontal="center" vertical="center"/>
    </xf>
    <xf numFmtId="10" fontId="0" fillId="9" borderId="13" xfId="0" applyNumberFormat="1" applyFont="1" applyFill="1" applyBorder="1" applyAlignment="1">
      <alignment horizontal="center" vertical="center"/>
    </xf>
    <xf numFmtId="1" fontId="0" fillId="9" borderId="44" xfId="0" applyNumberForma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10" fontId="3" fillId="10" borderId="15" xfId="1" applyNumberFormat="1" applyFill="1" applyBorder="1" applyAlignment="1">
      <alignment horizontal="center" vertical="center" wrapText="1"/>
    </xf>
    <xf numFmtId="10" fontId="0" fillId="9" borderId="11" xfId="0" applyNumberFormat="1" applyFill="1" applyBorder="1" applyAlignment="1">
      <alignment horizontal="center" vertical="center"/>
    </xf>
    <xf numFmtId="10" fontId="0" fillId="9" borderId="13" xfId="0" applyNumberForma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/>
    </xf>
    <xf numFmtId="0" fontId="3" fillId="9" borderId="4" xfId="3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vertical="top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/>
    </xf>
    <xf numFmtId="9" fontId="8" fillId="9" borderId="5" xfId="11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10" fontId="0" fillId="9" borderId="10" xfId="0" applyNumberFormat="1" applyFont="1" applyFill="1" applyBorder="1" applyAlignment="1">
      <alignment horizontal="center" vertical="center"/>
    </xf>
    <xf numFmtId="10" fontId="0" fillId="9" borderId="14" xfId="0" applyNumberFormat="1" applyFont="1" applyFill="1" applyBorder="1" applyAlignment="1">
      <alignment horizontal="center" vertical="center"/>
    </xf>
    <xf numFmtId="10" fontId="0" fillId="9" borderId="5" xfId="0" applyNumberFormat="1" applyFont="1" applyFill="1" applyBorder="1" applyAlignment="1">
      <alignment horizontal="center" vertical="center"/>
    </xf>
    <xf numFmtId="1" fontId="0" fillId="9" borderId="6" xfId="0" applyNumberFormat="1" applyFill="1" applyBorder="1" applyAlignment="1">
      <alignment horizontal="center" vertical="center" wrapText="1"/>
    </xf>
    <xf numFmtId="0" fontId="3" fillId="9" borderId="10" xfId="3" applyFill="1" applyBorder="1" applyAlignment="1">
      <alignment horizontal="center" vertical="center" wrapText="1"/>
    </xf>
    <xf numFmtId="10" fontId="3" fillId="10" borderId="31" xfId="1" applyNumberFormat="1" applyFill="1" applyBorder="1" applyAlignment="1">
      <alignment horizontal="center" vertical="center" wrapText="1"/>
    </xf>
    <xf numFmtId="10" fontId="0" fillId="9" borderId="14" xfId="0" applyNumberFormat="1" applyFill="1" applyBorder="1" applyAlignment="1">
      <alignment horizontal="center" vertical="center"/>
    </xf>
    <xf numFmtId="10" fontId="0" fillId="9" borderId="5" xfId="0" applyNumberFormat="1" applyFill="1" applyBorder="1" applyAlignment="1">
      <alignment horizontal="center" vertical="center"/>
    </xf>
    <xf numFmtId="0" fontId="5" fillId="9" borderId="4" xfId="2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3" fillId="9" borderId="4" xfId="5" applyFill="1" applyBorder="1" applyAlignment="1">
      <alignment horizontal="center" vertical="center" wrapText="1"/>
    </xf>
    <xf numFmtId="1" fontId="3" fillId="9" borderId="6" xfId="3" applyNumberFormat="1" applyFill="1" applyBorder="1" applyAlignment="1">
      <alignment horizontal="center" vertical="center" wrapText="1"/>
    </xf>
    <xf numFmtId="1" fontId="3" fillId="9" borderId="10" xfId="3" applyNumberForma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/>
    </xf>
    <xf numFmtId="0" fontId="3" fillId="12" borderId="4" xfId="5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vertical="top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/>
    </xf>
    <xf numFmtId="9" fontId="8" fillId="12" borderId="5" xfId="11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10" fontId="0" fillId="12" borderId="10" xfId="0" applyNumberFormat="1" applyFont="1" applyFill="1" applyBorder="1" applyAlignment="1">
      <alignment horizontal="center" vertical="center"/>
    </xf>
    <xf numFmtId="10" fontId="0" fillId="12" borderId="14" xfId="0" applyNumberFormat="1" applyFont="1" applyFill="1" applyBorder="1" applyAlignment="1">
      <alignment horizontal="center" vertical="center"/>
    </xf>
    <xf numFmtId="10" fontId="0" fillId="12" borderId="5" xfId="0" applyNumberFormat="1" applyFont="1" applyFill="1" applyBorder="1" applyAlignment="1">
      <alignment horizontal="center" vertical="center"/>
    </xf>
    <xf numFmtId="1" fontId="3" fillId="12" borderId="6" xfId="3" applyNumberFormat="1" applyFill="1" applyBorder="1" applyAlignment="1">
      <alignment horizontal="center" vertical="center" wrapText="1"/>
    </xf>
    <xf numFmtId="1" fontId="3" fillId="12" borderId="10" xfId="3" applyNumberFormat="1" applyFill="1" applyBorder="1" applyAlignment="1">
      <alignment horizontal="center" vertical="center" wrapText="1"/>
    </xf>
    <xf numFmtId="10" fontId="3" fillId="13" borderId="31" xfId="1" applyNumberFormat="1" applyFill="1" applyBorder="1" applyAlignment="1">
      <alignment horizontal="center" vertical="center" wrapText="1"/>
    </xf>
    <xf numFmtId="10" fontId="0" fillId="12" borderId="14" xfId="0" applyNumberFormat="1" applyFill="1" applyBorder="1" applyAlignment="1">
      <alignment horizontal="center" vertical="center"/>
    </xf>
    <xf numFmtId="10" fontId="0" fillId="12" borderId="5" xfId="0" applyNumberFormat="1" applyFill="1" applyBorder="1" applyAlignment="1">
      <alignment horizontal="center" vertical="center"/>
    </xf>
    <xf numFmtId="0" fontId="5" fillId="12" borderId="4" xfId="2" applyFill="1" applyBorder="1" applyAlignment="1">
      <alignment horizontal="center" vertical="center" wrapText="1"/>
    </xf>
    <xf numFmtId="1" fontId="0" fillId="12" borderId="6" xfId="0" applyNumberForma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/>
    </xf>
    <xf numFmtId="0" fontId="3" fillId="12" borderId="9" xfId="3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/>
    </xf>
    <xf numFmtId="9" fontId="8" fillId="12" borderId="49" xfId="11" applyFont="1" applyFill="1" applyBorder="1" applyAlignment="1">
      <alignment horizontal="center" vertical="center"/>
    </xf>
    <xf numFmtId="0" fontId="8" fillId="12" borderId="47" xfId="0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10" fontId="0" fillId="12" borderId="48" xfId="0" applyNumberFormat="1" applyFont="1" applyFill="1" applyBorder="1" applyAlignment="1">
      <alignment horizontal="center" vertical="center"/>
    </xf>
    <xf numFmtId="1" fontId="0" fillId="12" borderId="45" xfId="0" applyNumberFormat="1" applyFill="1" applyBorder="1" applyAlignment="1">
      <alignment horizontal="center" vertical="center" wrapText="1"/>
    </xf>
    <xf numFmtId="0" fontId="3" fillId="12" borderId="25" xfId="3" applyFill="1" applyBorder="1" applyAlignment="1">
      <alignment horizontal="center" vertical="center" wrapText="1"/>
    </xf>
    <xf numFmtId="10" fontId="3" fillId="13" borderId="43" xfId="1" applyNumberForma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/>
    </xf>
    <xf numFmtId="0" fontId="3" fillId="12" borderId="4" xfId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8" fillId="12" borderId="28" xfId="0" applyFont="1" applyFill="1" applyBorder="1" applyAlignment="1">
      <alignment horizontal="center" vertical="center"/>
    </xf>
    <xf numFmtId="9" fontId="8" fillId="12" borderId="29" xfId="11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0" fillId="12" borderId="28" xfId="0" applyFont="1" applyFill="1" applyBorder="1" applyAlignment="1">
      <alignment horizontal="center" vertical="center"/>
    </xf>
    <xf numFmtId="10" fontId="0" fillId="12" borderId="29" xfId="0" applyNumberFormat="1" applyFont="1" applyFill="1" applyBorder="1" applyAlignment="1">
      <alignment horizontal="center" vertical="center"/>
    </xf>
    <xf numFmtId="166" fontId="2" fillId="14" borderId="27" xfId="6" applyNumberFormat="1" applyFill="1" applyBorder="1" applyAlignment="1">
      <alignment horizontal="center" vertical="center" wrapText="1"/>
    </xf>
    <xf numFmtId="164" fontId="2" fillId="14" borderId="28" xfId="6" applyFill="1" applyBorder="1" applyAlignment="1">
      <alignment horizontal="center" vertical="center" wrapText="1"/>
    </xf>
    <xf numFmtId="10" fontId="3" fillId="13" borderId="29" xfId="1" applyNumberFormat="1" applyFill="1" applyBorder="1" applyAlignment="1">
      <alignment horizontal="center" vertical="center" wrapText="1"/>
    </xf>
    <xf numFmtId="0" fontId="2" fillId="11" borderId="39" xfId="0" applyFont="1" applyFill="1" applyBorder="1" applyAlignment="1">
      <alignment horizontal="center"/>
    </xf>
    <xf numFmtId="0" fontId="5" fillId="12" borderId="3" xfId="2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/>
    </xf>
    <xf numFmtId="9" fontId="8" fillId="12" borderId="42" xfId="11" applyFont="1" applyFill="1" applyBorder="1" applyAlignment="1">
      <alignment horizontal="center" vertical="center"/>
    </xf>
    <xf numFmtId="0" fontId="8" fillId="12" borderId="32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10" fontId="0" fillId="12" borderId="31" xfId="0" applyNumberFormat="1" applyFont="1" applyFill="1" applyBorder="1" applyAlignment="1">
      <alignment horizontal="center" vertical="center"/>
    </xf>
    <xf numFmtId="1" fontId="0" fillId="12" borderId="44" xfId="0" applyNumberFormat="1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10" fontId="3" fillId="13" borderId="15" xfId="1" applyNumberFormat="1" applyFill="1" applyBorder="1" applyAlignment="1">
      <alignment horizontal="center" vertical="center" wrapText="1"/>
    </xf>
    <xf numFmtId="0" fontId="3" fillId="12" borderId="4" xfId="3" applyFill="1" applyBorder="1" applyAlignment="1">
      <alignment horizontal="center" vertical="center" wrapText="1"/>
    </xf>
    <xf numFmtId="0" fontId="3" fillId="12" borderId="10" xfId="3" applyFill="1" applyBorder="1" applyAlignment="1">
      <alignment horizontal="center" vertical="center" wrapText="1"/>
    </xf>
    <xf numFmtId="1" fontId="0" fillId="12" borderId="10" xfId="0" applyNumberFormat="1" applyFill="1" applyBorder="1" applyAlignment="1">
      <alignment horizontal="center" vertical="center" wrapText="1"/>
    </xf>
    <xf numFmtId="0" fontId="14" fillId="12" borderId="0" xfId="0" applyFont="1" applyFill="1" applyBorder="1" applyAlignment="1">
      <alignment vertical="top" wrapText="1"/>
    </xf>
    <xf numFmtId="166" fontId="2" fillId="14" borderId="6" xfId="6" applyNumberFormat="1" applyFill="1" applyBorder="1" applyAlignment="1">
      <alignment horizontal="center" vertical="center" wrapText="1"/>
    </xf>
    <xf numFmtId="164" fontId="2" fillId="14" borderId="10" xfId="6" applyFill="1" applyBorder="1" applyAlignment="1">
      <alignment horizontal="center" vertical="center" wrapText="1"/>
    </xf>
    <xf numFmtId="0" fontId="3" fillId="13" borderId="4" xfId="1" applyFill="1" applyBorder="1" applyAlignment="1">
      <alignment horizontal="center"/>
    </xf>
    <xf numFmtId="0" fontId="3" fillId="13" borderId="10" xfId="1" applyFill="1" applyBorder="1" applyAlignment="1">
      <alignment horizontal="center" vertical="center" wrapText="1"/>
    </xf>
    <xf numFmtId="9" fontId="0" fillId="12" borderId="10" xfId="0" applyNumberFormat="1" applyFont="1" applyFill="1" applyBorder="1" applyAlignment="1">
      <alignment horizontal="center" vertical="center"/>
    </xf>
    <xf numFmtId="0" fontId="3" fillId="12" borderId="6" xfId="3" applyFill="1" applyBorder="1" applyAlignment="1">
      <alignment horizontal="center" vertical="center" wrapText="1"/>
    </xf>
    <xf numFmtId="0" fontId="3" fillId="12" borderId="6" xfId="5" applyFill="1" applyBorder="1" applyAlignment="1">
      <alignment horizontal="center" vertical="center" wrapText="1"/>
    </xf>
    <xf numFmtId="0" fontId="3" fillId="12" borderId="7" xfId="3" applyFill="1" applyBorder="1" applyAlignment="1">
      <alignment horizontal="center" vertical="center" wrapText="1"/>
    </xf>
    <xf numFmtId="0" fontId="3" fillId="12" borderId="8" xfId="1" applyFill="1" applyBorder="1" applyAlignment="1">
      <alignment horizontal="center" vertical="center" wrapText="1"/>
    </xf>
    <xf numFmtId="0" fontId="0" fillId="12" borderId="10" xfId="0" applyFill="1" applyBorder="1" applyAlignment="1">
      <alignment wrapText="1"/>
    </xf>
    <xf numFmtId="0" fontId="3" fillId="6" borderId="4" xfId="1" applyFill="1" applyBorder="1" applyAlignment="1">
      <alignment horizontal="center" vertical="center" wrapText="1"/>
    </xf>
    <xf numFmtId="0" fontId="12" fillId="7" borderId="4" xfId="10" applyFont="1" applyFill="1" applyBorder="1" applyAlignment="1">
      <alignment horizontal="center"/>
    </xf>
    <xf numFmtId="0" fontId="12" fillId="7" borderId="4" xfId="10" applyNumberFormat="1" applyFont="1" applyFill="1" applyBorder="1" applyAlignment="1">
      <alignment horizontal="center"/>
    </xf>
    <xf numFmtId="0" fontId="12" fillId="7" borderId="4" xfId="10" applyFont="1" applyFill="1" applyBorder="1" applyAlignment="1">
      <alignment vertical="top" wrapText="1"/>
    </xf>
    <xf numFmtId="165" fontId="12" fillId="7" borderId="4" xfId="10" applyNumberFormat="1" applyFont="1" applyFill="1" applyBorder="1" applyAlignment="1">
      <alignment horizontal="center"/>
    </xf>
    <xf numFmtId="165" fontId="12" fillId="7" borderId="3" xfId="10" applyNumberFormat="1" applyFont="1" applyFill="1" applyBorder="1" applyAlignment="1">
      <alignment horizontal="center"/>
    </xf>
    <xf numFmtId="9" fontId="12" fillId="7" borderId="3" xfId="10" applyNumberFormat="1" applyFont="1" applyFill="1" applyBorder="1" applyAlignment="1"/>
    <xf numFmtId="0" fontId="12" fillId="9" borderId="4" xfId="10" applyFont="1" applyFill="1" applyBorder="1" applyAlignment="1">
      <alignment horizontal="center"/>
    </xf>
    <xf numFmtId="0" fontId="12" fillId="9" borderId="4" xfId="10" applyNumberFormat="1" applyFont="1" applyFill="1" applyBorder="1" applyAlignment="1">
      <alignment horizontal="center"/>
    </xf>
    <xf numFmtId="0" fontId="12" fillId="9" borderId="4" xfId="10" applyFont="1" applyFill="1" applyBorder="1" applyAlignment="1">
      <alignment vertical="top" wrapText="1"/>
    </xf>
    <xf numFmtId="165" fontId="12" fillId="9" borderId="4" xfId="10" applyNumberFormat="1" applyFont="1" applyFill="1" applyBorder="1" applyAlignment="1">
      <alignment horizontal="center"/>
    </xf>
    <xf numFmtId="165" fontId="12" fillId="9" borderId="3" xfId="10" applyNumberFormat="1" applyFont="1" applyFill="1" applyBorder="1" applyAlignment="1">
      <alignment horizontal="center"/>
    </xf>
    <xf numFmtId="9" fontId="12" fillId="9" borderId="3" xfId="10" applyNumberFormat="1" applyFont="1" applyFill="1" applyBorder="1" applyAlignment="1"/>
    <xf numFmtId="0" fontId="1" fillId="2" borderId="53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/>
    <xf numFmtId="0" fontId="16" fillId="5" borderId="53" xfId="0" applyFont="1" applyFill="1" applyBorder="1" applyAlignment="1"/>
    <xf numFmtId="0" fontId="16" fillId="4" borderId="44" xfId="0" applyFont="1" applyFill="1" applyBorder="1" applyAlignment="1"/>
    <xf numFmtId="0" fontId="1" fillId="2" borderId="33" xfId="0" applyFont="1" applyFill="1" applyBorder="1" applyAlignment="1">
      <alignment vertical="center" wrapText="1"/>
    </xf>
    <xf numFmtId="0" fontId="3" fillId="6" borderId="4" xfId="3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/>
    </xf>
    <xf numFmtId="0" fontId="3" fillId="12" borderId="23" xfId="1" applyFill="1" applyBorder="1" applyAlignment="1">
      <alignment horizontal="center" vertical="center" wrapText="1"/>
    </xf>
    <xf numFmtId="0" fontId="14" fillId="12" borderId="48" xfId="0" applyFont="1" applyFill="1" applyBorder="1" applyAlignment="1">
      <alignment vertical="top" wrapText="1"/>
    </xf>
    <xf numFmtId="10" fontId="0" fillId="12" borderId="47" xfId="0" applyNumberFormat="1" applyFont="1" applyFill="1" applyBorder="1" applyAlignment="1">
      <alignment horizontal="center" vertical="center"/>
    </xf>
    <xf numFmtId="10" fontId="0" fillId="12" borderId="49" xfId="0" applyNumberFormat="1" applyFont="1" applyFill="1" applyBorder="1" applyAlignment="1">
      <alignment horizontal="center" vertical="center"/>
    </xf>
    <xf numFmtId="166" fontId="2" fillId="14" borderId="54" xfId="6" applyNumberFormat="1" applyFill="1" applyBorder="1" applyAlignment="1">
      <alignment horizontal="center" vertical="center" wrapText="1"/>
    </xf>
    <xf numFmtId="164" fontId="2" fillId="14" borderId="48" xfId="6" applyFill="1" applyBorder="1" applyAlignment="1">
      <alignment horizontal="center" vertical="center" wrapText="1"/>
    </xf>
    <xf numFmtId="10" fontId="3" fillId="13" borderId="55" xfId="1" applyNumberFormat="1" applyFill="1" applyBorder="1" applyAlignment="1">
      <alignment horizontal="center" vertical="center" wrapText="1"/>
    </xf>
    <xf numFmtId="10" fontId="0" fillId="12" borderId="47" xfId="0" applyNumberFormat="1" applyFill="1" applyBorder="1" applyAlignment="1">
      <alignment horizontal="center" vertical="center"/>
    </xf>
    <xf numFmtId="10" fontId="0" fillId="12" borderId="49" xfId="0" applyNumberForma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/>
    </xf>
    <xf numFmtId="0" fontId="3" fillId="6" borderId="56" xfId="3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vertical="top" wrapText="1"/>
    </xf>
    <xf numFmtId="0" fontId="8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9" fontId="8" fillId="6" borderId="12" xfId="1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0" fontId="0" fillId="6" borderId="12" xfId="0" applyNumberFormat="1" applyFont="1" applyFill="1" applyBorder="1" applyAlignment="1">
      <alignment horizontal="center" vertical="center"/>
    </xf>
    <xf numFmtId="10" fontId="0" fillId="6" borderId="44" xfId="0" applyNumberFormat="1" applyFont="1" applyFill="1" applyBorder="1" applyAlignment="1">
      <alignment horizontal="center" vertical="center"/>
    </xf>
    <xf numFmtId="10" fontId="0" fillId="6" borderId="15" xfId="0" applyNumberFormat="1" applyFon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 vertical="center" wrapText="1"/>
    </xf>
    <xf numFmtId="0" fontId="3" fillId="6" borderId="12" xfId="3" applyFill="1" applyBorder="1" applyAlignment="1">
      <alignment horizontal="center" vertical="center" wrapText="1"/>
    </xf>
    <xf numFmtId="10" fontId="3" fillId="16" borderId="12" xfId="1" applyNumberFormat="1" applyFill="1" applyBorder="1" applyAlignment="1">
      <alignment horizontal="center" vertical="center" wrapText="1"/>
    </xf>
    <xf numFmtId="10" fontId="0" fillId="6" borderId="44" xfId="0" applyNumberFormat="1" applyFill="1" applyBorder="1" applyAlignment="1">
      <alignment horizontal="center" vertical="center"/>
    </xf>
    <xf numFmtId="10" fontId="0" fillId="6" borderId="13" xfId="0" applyNumberForma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/>
    </xf>
    <xf numFmtId="0" fontId="3" fillId="6" borderId="22" xfId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vertical="top" wrapText="1"/>
    </xf>
    <xf numFmtId="0" fontId="5" fillId="6" borderId="22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/>
    </xf>
    <xf numFmtId="9" fontId="8" fillId="6" borderId="22" xfId="1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10" fontId="0" fillId="6" borderId="22" xfId="0" applyNumberFormat="1" applyFont="1" applyFill="1" applyBorder="1" applyAlignment="1">
      <alignment horizontal="center" vertical="center"/>
    </xf>
    <xf numFmtId="10" fontId="0" fillId="6" borderId="45" xfId="0" applyNumberFormat="1" applyFont="1" applyFill="1" applyBorder="1" applyAlignment="1">
      <alignment horizontal="center" vertical="center"/>
    </xf>
    <xf numFmtId="10" fontId="0" fillId="6" borderId="25" xfId="0" applyNumberFormat="1" applyFont="1" applyFill="1" applyBorder="1" applyAlignment="1">
      <alignment horizontal="center" vertical="center"/>
    </xf>
    <xf numFmtId="166" fontId="2" fillId="17" borderId="22" xfId="6" applyNumberFormat="1" applyFill="1" applyBorder="1" applyAlignment="1">
      <alignment horizontal="center" vertical="center" wrapText="1"/>
    </xf>
    <xf numFmtId="164" fontId="2" fillId="17" borderId="22" xfId="6" applyFill="1" applyBorder="1" applyAlignment="1">
      <alignment horizontal="center" vertical="center" wrapText="1"/>
    </xf>
    <xf numFmtId="10" fontId="3" fillId="16" borderId="22" xfId="1" applyNumberFormat="1" applyFill="1" applyBorder="1" applyAlignment="1">
      <alignment horizontal="center" vertical="center" wrapText="1"/>
    </xf>
    <xf numFmtId="10" fontId="0" fillId="6" borderId="45" xfId="0" applyNumberFormat="1" applyFill="1" applyBorder="1" applyAlignment="1">
      <alignment horizontal="center" vertical="center"/>
    </xf>
    <xf numFmtId="10" fontId="0" fillId="6" borderId="18" xfId="0" applyNumberFormat="1" applyFill="1" applyBorder="1" applyAlignment="1">
      <alignment horizontal="center" vertical="center"/>
    </xf>
    <xf numFmtId="10" fontId="0" fillId="7" borderId="3" xfId="12" applyNumberFormat="1" applyFont="1" applyFill="1" applyBorder="1" applyAlignment="1">
      <alignment horizontal="center" vertical="center"/>
    </xf>
    <xf numFmtId="0" fontId="3" fillId="7" borderId="4" xfId="3" applyFill="1" applyBorder="1" applyAlignment="1">
      <alignment horizontal="center" vertical="center" wrapText="1"/>
    </xf>
    <xf numFmtId="0" fontId="14" fillId="7" borderId="10" xfId="2" applyFont="1" applyFill="1" applyBorder="1" applyAlignment="1">
      <alignment vertical="top" wrapText="1"/>
    </xf>
    <xf numFmtId="0" fontId="0" fillId="7" borderId="4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5" fillId="7" borderId="4" xfId="2" applyFill="1" applyBorder="1" applyAlignment="1">
      <alignment horizontal="center" vertical="center" wrapText="1"/>
    </xf>
    <xf numFmtId="0" fontId="3" fillId="7" borderId="4" xfId="1" applyFill="1" applyBorder="1" applyAlignment="1">
      <alignment horizontal="center" vertical="center" wrapText="1"/>
    </xf>
    <xf numFmtId="0" fontId="6" fillId="18" borderId="3" xfId="4" applyFont="1" applyFill="1" applyBorder="1" applyAlignment="1">
      <alignment horizontal="center" vertical="center" wrapText="1"/>
    </xf>
    <xf numFmtId="0" fontId="14" fillId="18" borderId="31" xfId="2" applyFont="1" applyFill="1" applyBorder="1" applyAlignment="1">
      <alignment vertical="top" wrapText="1"/>
    </xf>
    <xf numFmtId="0" fontId="0" fillId="18" borderId="3" xfId="0" applyFont="1" applyFill="1" applyBorder="1" applyAlignment="1">
      <alignment horizontal="center"/>
    </xf>
    <xf numFmtId="0" fontId="0" fillId="18" borderId="32" xfId="0" applyFont="1" applyFill="1" applyBorder="1" applyAlignment="1">
      <alignment horizontal="center"/>
    </xf>
    <xf numFmtId="10" fontId="0" fillId="18" borderId="3" xfId="12" applyNumberFormat="1" applyFont="1" applyFill="1" applyBorder="1" applyAlignment="1">
      <alignment horizontal="center" vertical="center"/>
    </xf>
    <xf numFmtId="0" fontId="3" fillId="18" borderId="4" xfId="3" applyFill="1" applyBorder="1" applyAlignment="1">
      <alignment horizontal="center" vertical="center" wrapText="1"/>
    </xf>
    <xf numFmtId="0" fontId="14" fillId="18" borderId="10" xfId="2" applyFont="1" applyFill="1" applyBorder="1" applyAlignment="1">
      <alignment vertical="top" wrapText="1"/>
    </xf>
    <xf numFmtId="0" fontId="0" fillId="18" borderId="4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0" fontId="5" fillId="18" borderId="4" xfId="2" applyFill="1" applyBorder="1" applyAlignment="1">
      <alignment horizontal="center" vertical="center" wrapText="1"/>
    </xf>
    <xf numFmtId="0" fontId="3" fillId="18" borderId="4" xfId="5" applyFill="1" applyBorder="1" applyAlignment="1">
      <alignment horizontal="center" vertical="center" wrapText="1"/>
    </xf>
    <xf numFmtId="0" fontId="3" fillId="18" borderId="4" xfId="1" applyFill="1" applyBorder="1" applyAlignment="1">
      <alignment horizontal="center" vertical="center" wrapText="1"/>
    </xf>
    <xf numFmtId="0" fontId="6" fillId="7" borderId="4" xfId="4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/>
    </xf>
    <xf numFmtId="0" fontId="5" fillId="6" borderId="4" xfId="2" applyFill="1" applyBorder="1" applyAlignment="1">
      <alignment horizontal="center" vertical="center" wrapText="1"/>
    </xf>
    <xf numFmtId="0" fontId="14" fillId="6" borderId="10" xfId="2" applyFont="1" applyFill="1" applyBorder="1" applyAlignment="1">
      <alignment vertical="top" wrapText="1"/>
    </xf>
    <xf numFmtId="0" fontId="0" fillId="6" borderId="14" xfId="0" applyFont="1" applyFill="1" applyBorder="1" applyAlignment="1">
      <alignment horizontal="center"/>
    </xf>
    <xf numFmtId="10" fontId="0" fillId="6" borderId="3" xfId="12" applyNumberFormat="1" applyFont="1" applyFill="1" applyBorder="1" applyAlignment="1">
      <alignment horizontal="center" vertical="center"/>
    </xf>
    <xf numFmtId="0" fontId="6" fillId="6" borderId="4" xfId="4" applyFont="1" applyFill="1" applyBorder="1" applyAlignment="1">
      <alignment horizontal="center" vertical="center" wrapText="1"/>
    </xf>
    <xf numFmtId="0" fontId="3" fillId="16" borderId="4" xfId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3" fillId="6" borderId="4" xfId="5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5" fillId="6" borderId="22" xfId="2" applyFill="1" applyBorder="1" applyAlignment="1">
      <alignment horizontal="center" vertical="center" wrapText="1"/>
    </xf>
    <xf numFmtId="0" fontId="14" fillId="6" borderId="25" xfId="2" applyFont="1" applyFill="1" applyBorder="1" applyAlignment="1">
      <alignment vertical="top" wrapText="1"/>
    </xf>
    <xf numFmtId="0" fontId="0" fillId="6" borderId="22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0" borderId="57" xfId="0" applyBorder="1" applyAlignment="1"/>
    <xf numFmtId="0" fontId="0" fillId="0" borderId="23" xfId="0" applyBorder="1" applyAlignment="1"/>
    <xf numFmtId="0" fontId="15" fillId="0" borderId="23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wrapText="1"/>
    </xf>
    <xf numFmtId="0" fontId="0" fillId="9" borderId="1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10" fontId="0" fillId="9" borderId="34" xfId="0" applyNumberForma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4" xfId="0" applyFill="1" applyBorder="1" applyAlignment="1">
      <alignment wrapText="1"/>
    </xf>
    <xf numFmtId="0" fontId="0" fillId="9" borderId="4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4" xfId="0" applyFill="1" applyBorder="1" applyAlignment="1">
      <alignment wrapText="1"/>
    </xf>
    <xf numFmtId="0" fontId="0" fillId="6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0" fontId="0" fillId="6" borderId="34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4" xfId="0" applyFill="1" applyBorder="1" applyAlignment="1">
      <alignment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0" fontId="0" fillId="7" borderId="34" xfId="0" applyNumberFormat="1" applyFill="1" applyBorder="1" applyAlignment="1">
      <alignment horizontal="center" vertical="center"/>
    </xf>
    <xf numFmtId="14" fontId="0" fillId="7" borderId="4" xfId="0" applyNumberForma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2" xfId="0" applyFill="1" applyBorder="1" applyAlignment="1">
      <alignment wrapText="1"/>
    </xf>
    <xf numFmtId="0" fontId="0" fillId="6" borderId="22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/>
    </xf>
    <xf numFmtId="0" fontId="14" fillId="7" borderId="10" xfId="0" applyFont="1" applyFill="1" applyBorder="1" applyAlignment="1">
      <alignment vertical="top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9" fontId="8" fillId="7" borderId="5" xfId="1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10" fontId="0" fillId="7" borderId="10" xfId="0" applyNumberFormat="1" applyFont="1" applyFill="1" applyBorder="1" applyAlignment="1">
      <alignment horizontal="center" vertical="center"/>
    </xf>
    <xf numFmtId="10" fontId="0" fillId="7" borderId="14" xfId="0" applyNumberFormat="1" applyFont="1" applyFill="1" applyBorder="1" applyAlignment="1">
      <alignment horizontal="center" vertical="center"/>
    </xf>
    <xf numFmtId="10" fontId="0" fillId="7" borderId="5" xfId="0" applyNumberFormat="1" applyFon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10" fontId="3" fillId="20" borderId="31" xfId="1" applyNumberFormat="1" applyFill="1" applyBorder="1" applyAlignment="1">
      <alignment horizontal="center" vertical="center" wrapText="1"/>
    </xf>
    <xf numFmtId="10" fontId="0" fillId="7" borderId="14" xfId="0" applyNumberFormat="1" applyFill="1" applyBorder="1" applyAlignment="1">
      <alignment horizontal="center" vertical="center"/>
    </xf>
    <xf numFmtId="10" fontId="0" fillId="7" borderId="5" xfId="0" applyNumberFormat="1" applyFill="1" applyBorder="1" applyAlignment="1">
      <alignment horizontal="center" vertical="center"/>
    </xf>
    <xf numFmtId="0" fontId="6" fillId="7" borderId="10" xfId="4" applyFont="1" applyFill="1" applyBorder="1" applyAlignment="1">
      <alignment horizontal="center" vertical="center" wrapText="1"/>
    </xf>
    <xf numFmtId="0" fontId="3" fillId="7" borderId="10" xfId="3" applyFill="1" applyBorder="1" applyAlignment="1">
      <alignment horizontal="center" vertical="center" wrapText="1"/>
    </xf>
    <xf numFmtId="0" fontId="3" fillId="7" borderId="4" xfId="5" applyFill="1" applyBorder="1" applyAlignment="1">
      <alignment horizontal="center" vertical="center" wrapText="1"/>
    </xf>
    <xf numFmtId="1" fontId="3" fillId="7" borderId="6" xfId="3" applyNumberFormat="1" applyFill="1" applyBorder="1" applyAlignment="1">
      <alignment horizontal="center" vertical="center" wrapText="1"/>
    </xf>
    <xf numFmtId="1" fontId="3" fillId="7" borderId="10" xfId="3" applyNumberFormat="1" applyFill="1" applyBorder="1" applyAlignment="1">
      <alignment horizontal="center" vertical="center" wrapText="1"/>
    </xf>
    <xf numFmtId="0" fontId="3" fillId="20" borderId="4" xfId="1" applyFill="1" applyBorder="1" applyAlignment="1">
      <alignment horizontal="center"/>
    </xf>
    <xf numFmtId="0" fontId="3" fillId="20" borderId="10" xfId="1" applyFill="1" applyBorder="1" applyAlignment="1">
      <alignment horizontal="center" vertical="center" wrapText="1"/>
    </xf>
    <xf numFmtId="166" fontId="2" fillId="21" borderId="6" xfId="6" applyNumberFormat="1" applyFill="1" applyBorder="1" applyAlignment="1">
      <alignment horizontal="center" vertical="center" wrapText="1"/>
    </xf>
    <xf numFmtId="164" fontId="2" fillId="21" borderId="10" xfId="6" applyFill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0" fontId="12" fillId="6" borderId="4" xfId="10" applyFont="1" applyFill="1" applyBorder="1" applyAlignment="1">
      <alignment horizontal="center"/>
    </xf>
    <xf numFmtId="0" fontId="12" fillId="6" borderId="4" xfId="10" applyNumberFormat="1" applyFont="1" applyFill="1" applyBorder="1" applyAlignment="1">
      <alignment horizontal="center"/>
    </xf>
    <xf numFmtId="0" fontId="12" fillId="6" borderId="4" xfId="10" applyFont="1" applyFill="1" applyBorder="1" applyAlignment="1">
      <alignment vertical="top" wrapText="1"/>
    </xf>
    <xf numFmtId="165" fontId="12" fillId="6" borderId="4" xfId="10" applyNumberFormat="1" applyFont="1" applyFill="1" applyBorder="1" applyAlignment="1">
      <alignment horizontal="center"/>
    </xf>
    <xf numFmtId="165" fontId="12" fillId="6" borderId="3" xfId="10" applyNumberFormat="1" applyFont="1" applyFill="1" applyBorder="1" applyAlignment="1">
      <alignment horizontal="center"/>
    </xf>
    <xf numFmtId="9" fontId="12" fillId="6" borderId="3" xfId="10" applyNumberFormat="1" applyFont="1" applyFill="1" applyBorder="1" applyAlignment="1"/>
    <xf numFmtId="0" fontId="12" fillId="9" borderId="3" xfId="10" applyNumberFormat="1" applyFont="1" applyFill="1" applyBorder="1" applyAlignment="1">
      <alignment horizontal="center"/>
    </xf>
    <xf numFmtId="0" fontId="12" fillId="9" borderId="3" xfId="10" applyFont="1" applyFill="1" applyBorder="1" applyAlignment="1">
      <alignment vertical="top" wrapText="1"/>
    </xf>
    <xf numFmtId="0" fontId="12" fillId="9" borderId="3" xfId="10" applyFont="1" applyFill="1" applyBorder="1" applyAlignment="1">
      <alignment horizontal="center"/>
    </xf>
    <xf numFmtId="0" fontId="12" fillId="12" borderId="4" xfId="10" applyFont="1" applyFill="1" applyBorder="1" applyAlignment="1">
      <alignment horizontal="center"/>
    </xf>
    <xf numFmtId="0" fontId="12" fillId="12" borderId="4" xfId="10" applyNumberFormat="1" applyFont="1" applyFill="1" applyBorder="1" applyAlignment="1">
      <alignment horizontal="center"/>
    </xf>
    <xf numFmtId="0" fontId="12" fillId="12" borderId="4" xfId="10" applyFont="1" applyFill="1" applyBorder="1" applyAlignment="1">
      <alignment vertical="top" wrapText="1"/>
    </xf>
    <xf numFmtId="165" fontId="12" fillId="12" borderId="4" xfId="10" applyNumberFormat="1" applyFont="1" applyFill="1" applyBorder="1" applyAlignment="1">
      <alignment horizontal="center"/>
    </xf>
    <xf numFmtId="165" fontId="12" fillId="12" borderId="3" xfId="10" applyNumberFormat="1" applyFont="1" applyFill="1" applyBorder="1" applyAlignment="1">
      <alignment horizontal="center"/>
    </xf>
    <xf numFmtId="9" fontId="12" fillId="12" borderId="3" xfId="10" applyNumberFormat="1" applyFont="1" applyFill="1" applyBorder="1" applyAlignment="1"/>
    <xf numFmtId="0" fontId="14" fillId="12" borderId="10" xfId="2" applyFont="1" applyFill="1" applyBorder="1" applyAlignment="1">
      <alignment vertical="top" wrapText="1"/>
    </xf>
    <xf numFmtId="0" fontId="0" fillId="12" borderId="4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10" fontId="0" fillId="12" borderId="3" xfId="12" applyNumberFormat="1" applyFont="1" applyFill="1" applyBorder="1" applyAlignment="1">
      <alignment horizontal="center" vertical="center"/>
    </xf>
    <xf numFmtId="0" fontId="10" fillId="0" borderId="30" xfId="10" applyFont="1" applyBorder="1" applyAlignment="1">
      <alignment horizontal="center" vertical="top"/>
    </xf>
    <xf numFmtId="0" fontId="1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0" fillId="0" borderId="22" xfId="0" applyBorder="1" applyAlignment="1"/>
    <xf numFmtId="0" fontId="15" fillId="0" borderId="11" xfId="0" applyFont="1" applyBorder="1" applyAlignment="1">
      <alignment horizontal="center" vertical="center"/>
    </xf>
    <xf numFmtId="0" fontId="0" fillId="0" borderId="17" xfId="0" applyBorder="1" applyAlignment="1"/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3">
    <cellStyle name="Excel Built-in Normal" xfId="1"/>
    <cellStyle name="Excel Built-in Normal 1" xfId="6"/>
    <cellStyle name="Обычный" xfId="0" builtinId="0"/>
    <cellStyle name="Обычный 10" xfId="3"/>
    <cellStyle name="Обычный 11" xfId="4"/>
    <cellStyle name="Обычный 12" xfId="2"/>
    <cellStyle name="Обычный 2" xfId="7"/>
    <cellStyle name="Обычный 2 3 2 2" xfId="5"/>
    <cellStyle name="Обычный 3" xfId="8"/>
    <cellStyle name="Обычный 4" xfId="10"/>
    <cellStyle name="Процентный" xfId="11" builtinId="5"/>
    <cellStyle name="Процентный 2" xfId="9"/>
    <cellStyle name="Финансовый" xfId="12" builtinId="3"/>
  </cellStyles>
  <dxfs count="0"/>
  <tableStyles count="0" defaultTableStyle="TableStyleMedium2" defaultPivotStyle="PivotStyleLight16"/>
  <colors>
    <mruColors>
      <color rgb="FF0AF4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topLeftCell="A97" zoomScale="75" zoomScaleNormal="75" workbookViewId="0">
      <selection activeCell="D4" sqref="D4"/>
    </sheetView>
  </sheetViews>
  <sheetFormatPr defaultRowHeight="15" x14ac:dyDescent="0.25"/>
  <cols>
    <col min="3" max="3" width="47.42578125" customWidth="1"/>
    <col min="4" max="4" width="14.42578125" customWidth="1"/>
    <col min="5" max="5" width="14" customWidth="1"/>
    <col min="6" max="6" width="16.5703125" customWidth="1"/>
    <col min="7" max="7" width="12.42578125" customWidth="1"/>
    <col min="8" max="8" width="18.42578125" customWidth="1"/>
    <col min="9" max="9" width="16" customWidth="1"/>
    <col min="10" max="10" width="16.42578125" bestFit="1" customWidth="1"/>
    <col min="11" max="11" width="11.5703125" bestFit="1" customWidth="1"/>
    <col min="12" max="12" width="11.5703125" hidden="1" customWidth="1"/>
    <col min="13" max="13" width="11.5703125" customWidth="1"/>
    <col min="14" max="14" width="17.28515625" customWidth="1"/>
    <col min="15" max="15" width="17" customWidth="1"/>
    <col min="16" max="16" width="13.7109375" customWidth="1"/>
    <col min="17" max="17" width="13.7109375" hidden="1" customWidth="1"/>
    <col min="18" max="18" width="12.7109375" customWidth="1"/>
  </cols>
  <sheetData>
    <row r="1" spans="1:18" ht="15.75" thickBot="1" x14ac:dyDescent="0.3"/>
    <row r="2" spans="1:18" ht="72" customHeight="1" thickBot="1" x14ac:dyDescent="0.3">
      <c r="A2" s="20" t="s">
        <v>0</v>
      </c>
      <c r="B2" s="21" t="s">
        <v>3</v>
      </c>
      <c r="C2" s="22" t="s">
        <v>1</v>
      </c>
      <c r="D2" s="20" t="s">
        <v>128</v>
      </c>
      <c r="E2" s="21" t="s">
        <v>129</v>
      </c>
      <c r="F2" s="21" t="s">
        <v>12</v>
      </c>
      <c r="G2" s="23" t="s">
        <v>120</v>
      </c>
      <c r="H2" s="20" t="s">
        <v>130</v>
      </c>
      <c r="I2" s="21" t="s">
        <v>131</v>
      </c>
      <c r="J2" s="21" t="s">
        <v>11</v>
      </c>
      <c r="K2" s="23" t="s">
        <v>121</v>
      </c>
      <c r="L2" s="31" t="s">
        <v>145</v>
      </c>
      <c r="M2" s="31" t="s">
        <v>145</v>
      </c>
      <c r="N2" s="1" t="s">
        <v>132</v>
      </c>
      <c r="O2" s="18" t="s">
        <v>133</v>
      </c>
      <c r="P2" s="24" t="s">
        <v>134</v>
      </c>
      <c r="Q2" s="31" t="s">
        <v>144</v>
      </c>
      <c r="R2" s="164" t="s">
        <v>144</v>
      </c>
    </row>
    <row r="3" spans="1:18" ht="21.75" customHeight="1" thickBot="1" x14ac:dyDescent="0.3">
      <c r="A3" s="20"/>
      <c r="B3" s="32"/>
      <c r="C3" s="32"/>
      <c r="D3" s="28"/>
      <c r="E3" s="32"/>
      <c r="F3" s="32"/>
      <c r="G3" s="33"/>
      <c r="H3" s="28"/>
      <c r="I3" s="32"/>
      <c r="J3" s="32"/>
      <c r="K3" s="32"/>
      <c r="L3" s="34"/>
      <c r="M3" s="35"/>
      <c r="N3" s="32"/>
      <c r="O3" s="32"/>
      <c r="P3" s="36"/>
      <c r="Q3" s="34"/>
      <c r="R3" s="29"/>
    </row>
    <row r="4" spans="1:18" ht="36" x14ac:dyDescent="0.25">
      <c r="A4" s="37">
        <f t="shared" ref="A4:A37" si="0">A3+1</f>
        <v>1</v>
      </c>
      <c r="B4" s="38">
        <v>3413</v>
      </c>
      <c r="C4" s="39" t="s">
        <v>48</v>
      </c>
      <c r="D4" s="40">
        <f t="shared" ref="D4:D9" si="1">E4+F4</f>
        <v>12</v>
      </c>
      <c r="E4" s="41">
        <v>0</v>
      </c>
      <c r="F4" s="42">
        <v>12</v>
      </c>
      <c r="G4" s="43">
        <f t="shared" ref="G4:G9" si="2">F4/D4</f>
        <v>1</v>
      </c>
      <c r="H4" s="44">
        <f t="shared" ref="H4:H35" si="3">I4+J4</f>
        <v>21</v>
      </c>
      <c r="I4" s="42">
        <v>5</v>
      </c>
      <c r="J4" s="45">
        <v>16</v>
      </c>
      <c r="K4" s="46">
        <f t="shared" ref="K4:K11" si="4">(J4)/H4</f>
        <v>0.76190476190476186</v>
      </c>
      <c r="L4" s="47">
        <f t="shared" ref="L4:L35" si="5">K4-G4</f>
        <v>-0.23809523809523814</v>
      </c>
      <c r="M4" s="48">
        <f t="shared" ref="M4:M35" si="6">(J4-F4)/(J4+F4)</f>
        <v>0.14285714285714285</v>
      </c>
      <c r="N4" s="49">
        <v>5</v>
      </c>
      <c r="O4" s="50">
        <v>31</v>
      </c>
      <c r="P4" s="51">
        <f t="shared" ref="P4:P35" si="7">O4/(O4+N4)</f>
        <v>0.86111111111111116</v>
      </c>
      <c r="Q4" s="52">
        <f t="shared" ref="Q4:Q35" si="8">P4-K4</f>
        <v>9.9206349206349298E-2</v>
      </c>
      <c r="R4" s="53">
        <f t="shared" ref="R4:R35" si="9">(O4-(F4+J4))/O4</f>
        <v>9.6774193548387094E-2</v>
      </c>
    </row>
    <row r="5" spans="1:18" ht="36" x14ac:dyDescent="0.25">
      <c r="A5" s="54">
        <f t="shared" si="0"/>
        <v>2</v>
      </c>
      <c r="B5" s="55">
        <v>3002</v>
      </c>
      <c r="C5" s="56" t="s">
        <v>40</v>
      </c>
      <c r="D5" s="57">
        <f t="shared" si="1"/>
        <v>4120</v>
      </c>
      <c r="E5" s="58">
        <v>859</v>
      </c>
      <c r="F5" s="59">
        <v>3261</v>
      </c>
      <c r="G5" s="60">
        <f t="shared" si="2"/>
        <v>0.79150485436893203</v>
      </c>
      <c r="H5" s="61">
        <f t="shared" si="3"/>
        <v>3236</v>
      </c>
      <c r="I5" s="59">
        <v>563</v>
      </c>
      <c r="J5" s="62">
        <v>2673</v>
      </c>
      <c r="K5" s="63">
        <f t="shared" si="4"/>
        <v>0.82601977750309019</v>
      </c>
      <c r="L5" s="64">
        <f t="shared" si="5"/>
        <v>3.451492313415816E-2</v>
      </c>
      <c r="M5" s="65">
        <f t="shared" si="6"/>
        <v>-9.9089989888776542E-2</v>
      </c>
      <c r="N5" s="66">
        <v>1422</v>
      </c>
      <c r="O5" s="67">
        <v>6981</v>
      </c>
      <c r="P5" s="68">
        <f t="shared" si="7"/>
        <v>0.83077472331310243</v>
      </c>
      <c r="Q5" s="69">
        <f t="shared" si="8"/>
        <v>4.7549458100122344E-3</v>
      </c>
      <c r="R5" s="70">
        <f t="shared" si="9"/>
        <v>0.14997851310700472</v>
      </c>
    </row>
    <row r="6" spans="1:18" ht="36" x14ac:dyDescent="0.25">
      <c r="A6" s="54">
        <f t="shared" si="0"/>
        <v>3</v>
      </c>
      <c r="B6" s="71">
        <v>3408</v>
      </c>
      <c r="C6" s="56" t="s">
        <v>45</v>
      </c>
      <c r="D6" s="57">
        <f t="shared" si="1"/>
        <v>3332</v>
      </c>
      <c r="E6" s="58">
        <v>694</v>
      </c>
      <c r="F6" s="59">
        <v>2638</v>
      </c>
      <c r="G6" s="60">
        <f t="shared" si="2"/>
        <v>0.79171668667466988</v>
      </c>
      <c r="H6" s="61">
        <f t="shared" si="3"/>
        <v>2310</v>
      </c>
      <c r="I6" s="59">
        <v>483</v>
      </c>
      <c r="J6" s="62">
        <v>1827</v>
      </c>
      <c r="K6" s="63">
        <f t="shared" si="4"/>
        <v>0.79090909090909089</v>
      </c>
      <c r="L6" s="64">
        <f t="shared" si="5"/>
        <v>-8.0759576557898338E-4</v>
      </c>
      <c r="M6" s="65">
        <f t="shared" si="6"/>
        <v>-0.18163493840985442</v>
      </c>
      <c r="N6" s="66">
        <v>1279</v>
      </c>
      <c r="O6" s="72">
        <v>5075</v>
      </c>
      <c r="P6" s="68">
        <f t="shared" si="7"/>
        <v>0.79870947434686812</v>
      </c>
      <c r="Q6" s="69">
        <f t="shared" si="8"/>
        <v>7.8003834377772252E-3</v>
      </c>
      <c r="R6" s="70">
        <f t="shared" si="9"/>
        <v>0.12019704433497537</v>
      </c>
    </row>
    <row r="7" spans="1:18" ht="36" x14ac:dyDescent="0.25">
      <c r="A7" s="54">
        <f t="shared" si="0"/>
        <v>4</v>
      </c>
      <c r="B7" s="71">
        <v>3412</v>
      </c>
      <c r="C7" s="56" t="s">
        <v>47</v>
      </c>
      <c r="D7" s="57">
        <f t="shared" si="1"/>
        <v>57</v>
      </c>
      <c r="E7" s="58">
        <v>9</v>
      </c>
      <c r="F7" s="59">
        <v>48</v>
      </c>
      <c r="G7" s="60">
        <f t="shared" si="2"/>
        <v>0.84210526315789469</v>
      </c>
      <c r="H7" s="61">
        <f t="shared" si="3"/>
        <v>73</v>
      </c>
      <c r="I7" s="59">
        <v>20</v>
      </c>
      <c r="J7" s="62">
        <v>53</v>
      </c>
      <c r="K7" s="63">
        <f t="shared" si="4"/>
        <v>0.72602739726027399</v>
      </c>
      <c r="L7" s="64">
        <f t="shared" si="5"/>
        <v>-0.1160778658976207</v>
      </c>
      <c r="M7" s="65">
        <f t="shared" si="6"/>
        <v>4.9504950495049507E-2</v>
      </c>
      <c r="N7" s="66">
        <v>35</v>
      </c>
      <c r="O7" s="72">
        <v>125</v>
      </c>
      <c r="P7" s="68">
        <f t="shared" si="7"/>
        <v>0.78125</v>
      </c>
      <c r="Q7" s="69">
        <f t="shared" si="8"/>
        <v>5.5222602739726012E-2</v>
      </c>
      <c r="R7" s="70">
        <f t="shared" si="9"/>
        <v>0.192</v>
      </c>
    </row>
    <row r="8" spans="1:18" ht="36" x14ac:dyDescent="0.25">
      <c r="A8" s="54">
        <f t="shared" si="0"/>
        <v>5</v>
      </c>
      <c r="B8" s="73">
        <v>4003</v>
      </c>
      <c r="C8" s="56" t="s">
        <v>56</v>
      </c>
      <c r="D8" s="57">
        <f t="shared" si="1"/>
        <v>148</v>
      </c>
      <c r="E8" s="58">
        <v>25</v>
      </c>
      <c r="F8" s="59">
        <v>123</v>
      </c>
      <c r="G8" s="60">
        <f t="shared" si="2"/>
        <v>0.83108108108108103</v>
      </c>
      <c r="H8" s="61">
        <f t="shared" si="3"/>
        <v>180</v>
      </c>
      <c r="I8" s="59">
        <v>90</v>
      </c>
      <c r="J8" s="62">
        <v>90</v>
      </c>
      <c r="K8" s="63">
        <f t="shared" si="4"/>
        <v>0.5</v>
      </c>
      <c r="L8" s="64">
        <f t="shared" si="5"/>
        <v>-0.33108108108108103</v>
      </c>
      <c r="M8" s="65">
        <f t="shared" si="6"/>
        <v>-0.15492957746478872</v>
      </c>
      <c r="N8" s="74">
        <v>130</v>
      </c>
      <c r="O8" s="75">
        <v>325</v>
      </c>
      <c r="P8" s="68">
        <f t="shared" si="7"/>
        <v>0.7142857142857143</v>
      </c>
      <c r="Q8" s="69">
        <f t="shared" si="8"/>
        <v>0.2142857142857143</v>
      </c>
      <c r="R8" s="70">
        <f t="shared" si="9"/>
        <v>0.3446153846153846</v>
      </c>
    </row>
    <row r="9" spans="1:18" ht="36" x14ac:dyDescent="0.25">
      <c r="A9" s="54">
        <f t="shared" si="0"/>
        <v>6</v>
      </c>
      <c r="B9" s="55">
        <v>6013</v>
      </c>
      <c r="C9" s="56" t="s">
        <v>108</v>
      </c>
      <c r="D9" s="57">
        <f t="shared" si="1"/>
        <v>494</v>
      </c>
      <c r="E9" s="58">
        <v>175</v>
      </c>
      <c r="F9" s="59">
        <v>319</v>
      </c>
      <c r="G9" s="60">
        <f t="shared" si="2"/>
        <v>0.64574898785425106</v>
      </c>
      <c r="H9" s="61">
        <f t="shared" si="3"/>
        <v>658</v>
      </c>
      <c r="I9" s="59">
        <v>313</v>
      </c>
      <c r="J9" s="62">
        <v>345</v>
      </c>
      <c r="K9" s="63">
        <f t="shared" si="4"/>
        <v>0.5243161094224924</v>
      </c>
      <c r="L9" s="64">
        <f t="shared" si="5"/>
        <v>-0.12143287843175865</v>
      </c>
      <c r="M9" s="65">
        <f t="shared" si="6"/>
        <v>3.9156626506024098E-2</v>
      </c>
      <c r="N9" s="66">
        <v>356</v>
      </c>
      <c r="O9" s="67">
        <v>772</v>
      </c>
      <c r="P9" s="68">
        <f t="shared" si="7"/>
        <v>0.68439716312056742</v>
      </c>
      <c r="Q9" s="69">
        <f t="shared" si="8"/>
        <v>0.16008105369807502</v>
      </c>
      <c r="R9" s="70">
        <f t="shared" si="9"/>
        <v>0.13989637305699482</v>
      </c>
    </row>
    <row r="10" spans="1:18" ht="36" x14ac:dyDescent="0.25">
      <c r="A10" s="54">
        <f t="shared" si="0"/>
        <v>7</v>
      </c>
      <c r="B10" s="71">
        <v>2110</v>
      </c>
      <c r="C10" s="56" t="s">
        <v>33</v>
      </c>
      <c r="D10" s="61">
        <v>0</v>
      </c>
      <c r="E10" s="58">
        <v>0</v>
      </c>
      <c r="F10" s="59">
        <v>0</v>
      </c>
      <c r="G10" s="60">
        <v>0</v>
      </c>
      <c r="H10" s="61">
        <f t="shared" si="3"/>
        <v>3</v>
      </c>
      <c r="I10" s="59">
        <v>1</v>
      </c>
      <c r="J10" s="76">
        <v>2</v>
      </c>
      <c r="K10" s="63">
        <f t="shared" si="4"/>
        <v>0.66666666666666663</v>
      </c>
      <c r="L10" s="64">
        <f t="shared" si="5"/>
        <v>0.66666666666666663</v>
      </c>
      <c r="M10" s="65">
        <f t="shared" si="6"/>
        <v>1</v>
      </c>
      <c r="N10" s="66">
        <v>1</v>
      </c>
      <c r="O10" s="72">
        <v>2</v>
      </c>
      <c r="P10" s="68">
        <f t="shared" si="7"/>
        <v>0.66666666666666663</v>
      </c>
      <c r="Q10" s="69">
        <f t="shared" si="8"/>
        <v>0</v>
      </c>
      <c r="R10" s="70">
        <f t="shared" si="9"/>
        <v>0</v>
      </c>
    </row>
    <row r="11" spans="1:18" ht="36" x14ac:dyDescent="0.25">
      <c r="A11" s="54">
        <f t="shared" si="0"/>
        <v>8</v>
      </c>
      <c r="B11" s="71">
        <v>2702</v>
      </c>
      <c r="C11" s="56" t="s">
        <v>39</v>
      </c>
      <c r="D11" s="57">
        <f t="shared" ref="D11:D51" si="10">E11+F11</f>
        <v>354</v>
      </c>
      <c r="E11" s="58">
        <v>150</v>
      </c>
      <c r="F11" s="59">
        <v>204</v>
      </c>
      <c r="G11" s="60">
        <f t="shared" ref="G11:G42" si="11">F11/D11</f>
        <v>0.57627118644067798</v>
      </c>
      <c r="H11" s="61">
        <f t="shared" si="3"/>
        <v>300</v>
      </c>
      <c r="I11" s="59">
        <v>94</v>
      </c>
      <c r="J11" s="62">
        <v>206</v>
      </c>
      <c r="K11" s="63">
        <f t="shared" si="4"/>
        <v>0.68666666666666665</v>
      </c>
      <c r="L11" s="64">
        <f t="shared" si="5"/>
        <v>0.11039548022598866</v>
      </c>
      <c r="M11" s="65">
        <f t="shared" si="6"/>
        <v>4.8780487804878049E-3</v>
      </c>
      <c r="N11" s="66">
        <v>253</v>
      </c>
      <c r="O11" s="72">
        <v>506</v>
      </c>
      <c r="P11" s="68">
        <f t="shared" si="7"/>
        <v>0.66666666666666663</v>
      </c>
      <c r="Q11" s="69">
        <f t="shared" si="8"/>
        <v>-2.0000000000000018E-2</v>
      </c>
      <c r="R11" s="70">
        <f t="shared" si="9"/>
        <v>0.18972332015810275</v>
      </c>
    </row>
    <row r="12" spans="1:18" ht="36" x14ac:dyDescent="0.25">
      <c r="A12" s="54">
        <f t="shared" si="0"/>
        <v>9</v>
      </c>
      <c r="B12" s="71">
        <v>3414</v>
      </c>
      <c r="C12" s="56" t="s">
        <v>49</v>
      </c>
      <c r="D12" s="57">
        <f t="shared" si="10"/>
        <v>27</v>
      </c>
      <c r="E12" s="58">
        <v>10</v>
      </c>
      <c r="F12" s="59">
        <v>17</v>
      </c>
      <c r="G12" s="60">
        <f t="shared" si="11"/>
        <v>0.62962962962962965</v>
      </c>
      <c r="H12" s="61">
        <f t="shared" si="3"/>
        <v>0</v>
      </c>
      <c r="I12" s="59">
        <v>0</v>
      </c>
      <c r="J12" s="62">
        <v>0</v>
      </c>
      <c r="K12" s="63">
        <v>0</v>
      </c>
      <c r="L12" s="64">
        <f t="shared" si="5"/>
        <v>-0.62962962962962965</v>
      </c>
      <c r="M12" s="65">
        <f t="shared" si="6"/>
        <v>-1</v>
      </c>
      <c r="N12" s="66">
        <v>10</v>
      </c>
      <c r="O12" s="72">
        <v>20</v>
      </c>
      <c r="P12" s="68">
        <f t="shared" si="7"/>
        <v>0.66666666666666663</v>
      </c>
      <c r="Q12" s="69">
        <f t="shared" si="8"/>
        <v>0.66666666666666663</v>
      </c>
      <c r="R12" s="70">
        <f t="shared" si="9"/>
        <v>0.15</v>
      </c>
    </row>
    <row r="13" spans="1:18" ht="36" x14ac:dyDescent="0.25">
      <c r="A13" s="54">
        <f t="shared" si="0"/>
        <v>10</v>
      </c>
      <c r="B13" s="73">
        <v>4023</v>
      </c>
      <c r="C13" s="56" t="s">
        <v>62</v>
      </c>
      <c r="D13" s="57">
        <f t="shared" si="10"/>
        <v>716</v>
      </c>
      <c r="E13" s="58">
        <v>395</v>
      </c>
      <c r="F13" s="59">
        <v>321</v>
      </c>
      <c r="G13" s="60">
        <f t="shared" si="11"/>
        <v>0.4483240223463687</v>
      </c>
      <c r="H13" s="61">
        <f t="shared" si="3"/>
        <v>884</v>
      </c>
      <c r="I13" s="59">
        <v>193</v>
      </c>
      <c r="J13" s="62">
        <v>691</v>
      </c>
      <c r="K13" s="63">
        <f t="shared" ref="K13:K52" si="12">(J13)/H13</f>
        <v>0.78167420814479638</v>
      </c>
      <c r="L13" s="64">
        <f t="shared" si="5"/>
        <v>0.33335018579842768</v>
      </c>
      <c r="M13" s="65">
        <f t="shared" si="6"/>
        <v>0.36561264822134387</v>
      </c>
      <c r="N13" s="74">
        <v>622</v>
      </c>
      <c r="O13" s="75">
        <v>1229</v>
      </c>
      <c r="P13" s="68">
        <f t="shared" si="7"/>
        <v>0.66396542409508374</v>
      </c>
      <c r="Q13" s="69">
        <f t="shared" si="8"/>
        <v>-0.11770878404971263</v>
      </c>
      <c r="R13" s="70">
        <f t="shared" si="9"/>
        <v>0.17656631407648496</v>
      </c>
    </row>
    <row r="14" spans="1:18" ht="36" x14ac:dyDescent="0.25">
      <c r="A14" s="54">
        <f t="shared" si="0"/>
        <v>11</v>
      </c>
      <c r="B14" s="71">
        <v>2102</v>
      </c>
      <c r="C14" s="56" t="s">
        <v>32</v>
      </c>
      <c r="D14" s="57">
        <f t="shared" si="10"/>
        <v>1405</v>
      </c>
      <c r="E14" s="58">
        <v>440</v>
      </c>
      <c r="F14" s="59">
        <v>965</v>
      </c>
      <c r="G14" s="60">
        <f t="shared" si="11"/>
        <v>0.68683274021352314</v>
      </c>
      <c r="H14" s="61">
        <f t="shared" si="3"/>
        <v>1086</v>
      </c>
      <c r="I14" s="59">
        <v>415</v>
      </c>
      <c r="J14" s="62">
        <v>671</v>
      </c>
      <c r="K14" s="63">
        <f t="shared" si="12"/>
        <v>0.61786372007366486</v>
      </c>
      <c r="L14" s="64">
        <f t="shared" si="5"/>
        <v>-6.8969020139858284E-2</v>
      </c>
      <c r="M14" s="65">
        <f t="shared" si="6"/>
        <v>-0.17970660146699266</v>
      </c>
      <c r="N14" s="66">
        <v>985</v>
      </c>
      <c r="O14" s="72">
        <v>1857</v>
      </c>
      <c r="P14" s="68">
        <f t="shared" si="7"/>
        <v>0.65341308937368048</v>
      </c>
      <c r="Q14" s="69">
        <f t="shared" si="8"/>
        <v>3.5549369300015621E-2</v>
      </c>
      <c r="R14" s="70">
        <f t="shared" si="9"/>
        <v>0.11900915455035002</v>
      </c>
    </row>
    <row r="15" spans="1:18" ht="36" x14ac:dyDescent="0.25">
      <c r="A15" s="54">
        <f t="shared" si="0"/>
        <v>12</v>
      </c>
      <c r="B15" s="71">
        <v>3421</v>
      </c>
      <c r="C15" s="56" t="s">
        <v>52</v>
      </c>
      <c r="D15" s="57">
        <f t="shared" si="10"/>
        <v>53</v>
      </c>
      <c r="E15" s="58">
        <v>20</v>
      </c>
      <c r="F15" s="59">
        <v>33</v>
      </c>
      <c r="G15" s="60">
        <f t="shared" si="11"/>
        <v>0.62264150943396224</v>
      </c>
      <c r="H15" s="61">
        <f t="shared" si="3"/>
        <v>72</v>
      </c>
      <c r="I15" s="59">
        <v>40</v>
      </c>
      <c r="J15" s="62">
        <v>32</v>
      </c>
      <c r="K15" s="63">
        <f t="shared" si="12"/>
        <v>0.44444444444444442</v>
      </c>
      <c r="L15" s="64">
        <f t="shared" si="5"/>
        <v>-0.17819706498951782</v>
      </c>
      <c r="M15" s="65">
        <f t="shared" si="6"/>
        <v>-1.5384615384615385E-2</v>
      </c>
      <c r="N15" s="66">
        <v>45</v>
      </c>
      <c r="O15" s="72">
        <v>82</v>
      </c>
      <c r="P15" s="68">
        <f t="shared" si="7"/>
        <v>0.64566929133858264</v>
      </c>
      <c r="Q15" s="69">
        <f t="shared" si="8"/>
        <v>0.20122484689413822</v>
      </c>
      <c r="R15" s="70">
        <f t="shared" si="9"/>
        <v>0.2073170731707317</v>
      </c>
    </row>
    <row r="16" spans="1:18" ht="36" x14ac:dyDescent="0.25">
      <c r="A16" s="54">
        <f t="shared" si="0"/>
        <v>13</v>
      </c>
      <c r="B16" s="71">
        <v>2502</v>
      </c>
      <c r="C16" s="56" t="s">
        <v>37</v>
      </c>
      <c r="D16" s="57">
        <f t="shared" si="10"/>
        <v>961</v>
      </c>
      <c r="E16" s="58">
        <v>390</v>
      </c>
      <c r="F16" s="59">
        <v>571</v>
      </c>
      <c r="G16" s="60">
        <f t="shared" si="11"/>
        <v>0.59417273673257021</v>
      </c>
      <c r="H16" s="61">
        <f t="shared" si="3"/>
        <v>559</v>
      </c>
      <c r="I16" s="59">
        <v>160</v>
      </c>
      <c r="J16" s="62">
        <v>399</v>
      </c>
      <c r="K16" s="63">
        <f t="shared" si="12"/>
        <v>0.71377459749552774</v>
      </c>
      <c r="L16" s="64">
        <f t="shared" si="5"/>
        <v>0.11960186076295753</v>
      </c>
      <c r="M16" s="65">
        <f t="shared" si="6"/>
        <v>-0.17731958762886599</v>
      </c>
      <c r="N16" s="66">
        <v>618</v>
      </c>
      <c r="O16" s="72">
        <v>1100</v>
      </c>
      <c r="P16" s="68">
        <f t="shared" si="7"/>
        <v>0.640279394644936</v>
      </c>
      <c r="Q16" s="69">
        <f t="shared" si="8"/>
        <v>-7.3495202850591745E-2</v>
      </c>
      <c r="R16" s="70">
        <f t="shared" si="9"/>
        <v>0.11818181818181818</v>
      </c>
    </row>
    <row r="17" spans="1:18" ht="36" x14ac:dyDescent="0.25">
      <c r="A17" s="54">
        <f t="shared" si="0"/>
        <v>14</v>
      </c>
      <c r="B17" s="71">
        <v>3115</v>
      </c>
      <c r="C17" s="56" t="s">
        <v>42</v>
      </c>
      <c r="D17" s="57">
        <f t="shared" si="10"/>
        <v>26</v>
      </c>
      <c r="E17" s="58">
        <v>7</v>
      </c>
      <c r="F17" s="59">
        <v>19</v>
      </c>
      <c r="G17" s="60">
        <f t="shared" si="11"/>
        <v>0.73076923076923073</v>
      </c>
      <c r="H17" s="61">
        <f t="shared" si="3"/>
        <v>24</v>
      </c>
      <c r="I17" s="59">
        <v>14</v>
      </c>
      <c r="J17" s="62">
        <v>10</v>
      </c>
      <c r="K17" s="63">
        <f t="shared" si="12"/>
        <v>0.41666666666666669</v>
      </c>
      <c r="L17" s="64">
        <f t="shared" si="5"/>
        <v>-0.31410256410256404</v>
      </c>
      <c r="M17" s="65">
        <f t="shared" si="6"/>
        <v>-0.31034482758620691</v>
      </c>
      <c r="N17" s="66">
        <v>25</v>
      </c>
      <c r="O17" s="72">
        <v>44</v>
      </c>
      <c r="P17" s="68">
        <f t="shared" si="7"/>
        <v>0.6376811594202898</v>
      </c>
      <c r="Q17" s="69">
        <f t="shared" si="8"/>
        <v>0.22101449275362312</v>
      </c>
      <c r="R17" s="70">
        <f t="shared" si="9"/>
        <v>0.34090909090909088</v>
      </c>
    </row>
    <row r="18" spans="1:18" ht="36" x14ac:dyDescent="0.25">
      <c r="A18" s="54">
        <f t="shared" si="0"/>
        <v>15</v>
      </c>
      <c r="B18" s="71">
        <v>3409</v>
      </c>
      <c r="C18" s="56" t="s">
        <v>46</v>
      </c>
      <c r="D18" s="57">
        <f t="shared" si="10"/>
        <v>6758</v>
      </c>
      <c r="E18" s="58">
        <v>2931</v>
      </c>
      <c r="F18" s="59">
        <v>3827</v>
      </c>
      <c r="G18" s="60">
        <f t="shared" si="11"/>
        <v>0.56629180230837528</v>
      </c>
      <c r="H18" s="61">
        <f t="shared" si="3"/>
        <v>5023</v>
      </c>
      <c r="I18" s="59">
        <v>1700</v>
      </c>
      <c r="J18" s="62">
        <v>3323</v>
      </c>
      <c r="K18" s="63">
        <f t="shared" si="12"/>
        <v>0.66155683854270353</v>
      </c>
      <c r="L18" s="64">
        <f t="shared" si="5"/>
        <v>9.5265036234328249E-2</v>
      </c>
      <c r="M18" s="65">
        <f t="shared" si="6"/>
        <v>-7.0489510489510493E-2</v>
      </c>
      <c r="N18" s="66">
        <v>5220</v>
      </c>
      <c r="O18" s="72">
        <v>8515</v>
      </c>
      <c r="P18" s="68">
        <f t="shared" si="7"/>
        <v>0.61994903531124868</v>
      </c>
      <c r="Q18" s="69">
        <f t="shared" si="8"/>
        <v>-4.1607803231454854E-2</v>
      </c>
      <c r="R18" s="70">
        <f t="shared" si="9"/>
        <v>0.16030534351145037</v>
      </c>
    </row>
    <row r="19" spans="1:18" ht="36" x14ac:dyDescent="0.25">
      <c r="A19" s="54">
        <f t="shared" si="0"/>
        <v>16</v>
      </c>
      <c r="B19" s="71">
        <v>3302</v>
      </c>
      <c r="C19" s="56" t="s">
        <v>44</v>
      </c>
      <c r="D19" s="57">
        <f t="shared" si="10"/>
        <v>2684</v>
      </c>
      <c r="E19" s="58">
        <v>1000</v>
      </c>
      <c r="F19" s="59">
        <v>1684</v>
      </c>
      <c r="G19" s="60">
        <f t="shared" si="11"/>
        <v>0.6274217585692996</v>
      </c>
      <c r="H19" s="61">
        <f t="shared" si="3"/>
        <v>2442</v>
      </c>
      <c r="I19" s="59">
        <v>1000</v>
      </c>
      <c r="J19" s="62">
        <v>1442</v>
      </c>
      <c r="K19" s="63">
        <f t="shared" si="12"/>
        <v>0.59049959049959055</v>
      </c>
      <c r="L19" s="64">
        <f t="shared" si="5"/>
        <v>-3.6922168069709049E-2</v>
      </c>
      <c r="M19" s="65">
        <f t="shared" si="6"/>
        <v>-7.7415227127319255E-2</v>
      </c>
      <c r="N19" s="66">
        <v>2452</v>
      </c>
      <c r="O19" s="72">
        <v>3882</v>
      </c>
      <c r="P19" s="68">
        <f t="shared" si="7"/>
        <v>0.61288285443637514</v>
      </c>
      <c r="Q19" s="69">
        <f t="shared" si="8"/>
        <v>2.2383263936784581E-2</v>
      </c>
      <c r="R19" s="70">
        <f t="shared" si="9"/>
        <v>0.19474497681607419</v>
      </c>
    </row>
    <row r="20" spans="1:18" ht="36" x14ac:dyDescent="0.25">
      <c r="A20" s="54">
        <f t="shared" si="0"/>
        <v>17</v>
      </c>
      <c r="B20" s="71">
        <v>3422</v>
      </c>
      <c r="C20" s="56" t="s">
        <v>53</v>
      </c>
      <c r="D20" s="57">
        <f t="shared" si="10"/>
        <v>3411</v>
      </c>
      <c r="E20" s="58">
        <v>1307</v>
      </c>
      <c r="F20" s="59">
        <v>2104</v>
      </c>
      <c r="G20" s="60">
        <f t="shared" si="11"/>
        <v>0.61682790970389911</v>
      </c>
      <c r="H20" s="61">
        <f t="shared" si="3"/>
        <v>2195</v>
      </c>
      <c r="I20" s="59">
        <v>962</v>
      </c>
      <c r="J20" s="62">
        <v>1233</v>
      </c>
      <c r="K20" s="63">
        <f t="shared" si="12"/>
        <v>0.56173120728929382</v>
      </c>
      <c r="L20" s="64">
        <f t="shared" si="5"/>
        <v>-5.5096702414605292E-2</v>
      </c>
      <c r="M20" s="65">
        <f t="shared" si="6"/>
        <v>-0.26101288582559184</v>
      </c>
      <c r="N20" s="66">
        <v>2469</v>
      </c>
      <c r="O20" s="72">
        <v>3871</v>
      </c>
      <c r="P20" s="68">
        <f t="shared" si="7"/>
        <v>0.61056782334384863</v>
      </c>
      <c r="Q20" s="69">
        <f t="shared" si="8"/>
        <v>4.8836616054554804E-2</v>
      </c>
      <c r="R20" s="70">
        <f t="shared" si="9"/>
        <v>0.13794885042624644</v>
      </c>
    </row>
    <row r="21" spans="1:18" ht="36" x14ac:dyDescent="0.25">
      <c r="A21" s="54">
        <f t="shared" si="0"/>
        <v>18</v>
      </c>
      <c r="B21" s="71">
        <v>3202</v>
      </c>
      <c r="C21" s="56" t="s">
        <v>43</v>
      </c>
      <c r="D21" s="57">
        <f t="shared" si="10"/>
        <v>1787</v>
      </c>
      <c r="E21" s="58">
        <v>710</v>
      </c>
      <c r="F21" s="59">
        <v>1077</v>
      </c>
      <c r="G21" s="60">
        <f t="shared" si="11"/>
        <v>0.60268606603245667</v>
      </c>
      <c r="H21" s="61">
        <f t="shared" si="3"/>
        <v>1238</v>
      </c>
      <c r="I21" s="59">
        <v>453</v>
      </c>
      <c r="J21" s="62">
        <v>785</v>
      </c>
      <c r="K21" s="63">
        <f t="shared" si="12"/>
        <v>0.63408723747980611</v>
      </c>
      <c r="L21" s="64">
        <f t="shared" si="5"/>
        <v>3.1401171447349441E-2</v>
      </c>
      <c r="M21" s="65">
        <f t="shared" si="6"/>
        <v>-0.15682062298603652</v>
      </c>
      <c r="N21" s="66">
        <v>1328</v>
      </c>
      <c r="O21" s="72">
        <v>2072</v>
      </c>
      <c r="P21" s="68">
        <f t="shared" si="7"/>
        <v>0.60941176470588232</v>
      </c>
      <c r="Q21" s="69">
        <f t="shared" si="8"/>
        <v>-2.467547277392379E-2</v>
      </c>
      <c r="R21" s="70">
        <f t="shared" si="9"/>
        <v>0.10135135135135136</v>
      </c>
    </row>
    <row r="22" spans="1:18" ht="36" x14ac:dyDescent="0.25">
      <c r="A22" s="54">
        <f t="shared" si="0"/>
        <v>19</v>
      </c>
      <c r="B22" s="71">
        <v>1902</v>
      </c>
      <c r="C22" s="56" t="s">
        <v>30</v>
      </c>
      <c r="D22" s="57">
        <f t="shared" si="10"/>
        <v>1996</v>
      </c>
      <c r="E22" s="58">
        <v>643</v>
      </c>
      <c r="F22" s="59">
        <v>1353</v>
      </c>
      <c r="G22" s="60">
        <f t="shared" si="11"/>
        <v>0.67785571142284573</v>
      </c>
      <c r="H22" s="61">
        <f t="shared" si="3"/>
        <v>2406</v>
      </c>
      <c r="I22" s="59">
        <v>1196</v>
      </c>
      <c r="J22" s="62">
        <v>1210</v>
      </c>
      <c r="K22" s="63">
        <f t="shared" si="12"/>
        <v>0.50290939318370742</v>
      </c>
      <c r="L22" s="64">
        <f t="shared" si="5"/>
        <v>-0.17494631823913831</v>
      </c>
      <c r="M22" s="65">
        <f t="shared" si="6"/>
        <v>-5.5793991416309016E-2</v>
      </c>
      <c r="N22" s="66">
        <v>2021</v>
      </c>
      <c r="O22" s="72">
        <v>3032</v>
      </c>
      <c r="P22" s="68">
        <f t="shared" si="7"/>
        <v>0.60003958044725902</v>
      </c>
      <c r="Q22" s="69">
        <f t="shared" si="8"/>
        <v>9.7130187263551604E-2</v>
      </c>
      <c r="R22" s="70">
        <f t="shared" si="9"/>
        <v>0.15468337730870713</v>
      </c>
    </row>
    <row r="23" spans="1:18" ht="36" x14ac:dyDescent="0.25">
      <c r="A23" s="279">
        <f t="shared" si="0"/>
        <v>20</v>
      </c>
      <c r="B23" s="211">
        <v>3415</v>
      </c>
      <c r="C23" s="280" t="s">
        <v>50</v>
      </c>
      <c r="D23" s="281">
        <f t="shared" si="10"/>
        <v>56</v>
      </c>
      <c r="E23" s="282">
        <v>25</v>
      </c>
      <c r="F23" s="283">
        <v>31</v>
      </c>
      <c r="G23" s="284">
        <f t="shared" si="11"/>
        <v>0.5535714285714286</v>
      </c>
      <c r="H23" s="285">
        <f t="shared" si="3"/>
        <v>44</v>
      </c>
      <c r="I23" s="283">
        <v>20</v>
      </c>
      <c r="J23" s="286">
        <v>24</v>
      </c>
      <c r="K23" s="287">
        <f t="shared" si="12"/>
        <v>0.54545454545454541</v>
      </c>
      <c r="L23" s="288">
        <f t="shared" si="5"/>
        <v>-8.116883116883189E-3</v>
      </c>
      <c r="M23" s="289">
        <f t="shared" si="6"/>
        <v>-0.12727272727272726</v>
      </c>
      <c r="N23" s="290">
        <v>47</v>
      </c>
      <c r="O23" s="291">
        <v>70</v>
      </c>
      <c r="P23" s="292">
        <f t="shared" si="7"/>
        <v>0.59829059829059827</v>
      </c>
      <c r="Q23" s="293">
        <f t="shared" si="8"/>
        <v>5.283605283605286E-2</v>
      </c>
      <c r="R23" s="294">
        <f t="shared" si="9"/>
        <v>0.21428571428571427</v>
      </c>
    </row>
    <row r="24" spans="1:18" ht="36" x14ac:dyDescent="0.25">
      <c r="A24" s="279">
        <f t="shared" si="0"/>
        <v>21</v>
      </c>
      <c r="B24" s="225">
        <v>802</v>
      </c>
      <c r="C24" s="280" t="s">
        <v>19</v>
      </c>
      <c r="D24" s="281">
        <f t="shared" si="10"/>
        <v>581</v>
      </c>
      <c r="E24" s="282">
        <v>291</v>
      </c>
      <c r="F24" s="283">
        <v>290</v>
      </c>
      <c r="G24" s="284">
        <f t="shared" si="11"/>
        <v>0.49913941480206542</v>
      </c>
      <c r="H24" s="285">
        <f t="shared" si="3"/>
        <v>427</v>
      </c>
      <c r="I24" s="283">
        <v>186</v>
      </c>
      <c r="J24" s="286">
        <v>241</v>
      </c>
      <c r="K24" s="287">
        <f t="shared" si="12"/>
        <v>0.56440281030444961</v>
      </c>
      <c r="L24" s="288">
        <f t="shared" si="5"/>
        <v>6.5263395502384192E-2</v>
      </c>
      <c r="M24" s="289">
        <f t="shared" si="6"/>
        <v>-9.2278719397363471E-2</v>
      </c>
      <c r="N24" s="290">
        <v>477</v>
      </c>
      <c r="O24" s="295">
        <v>665</v>
      </c>
      <c r="P24" s="292">
        <f t="shared" si="7"/>
        <v>0.58231173380035028</v>
      </c>
      <c r="Q24" s="293">
        <f t="shared" si="8"/>
        <v>1.7908923495900675E-2</v>
      </c>
      <c r="R24" s="294">
        <f t="shared" si="9"/>
        <v>0.20150375939849624</v>
      </c>
    </row>
    <row r="25" spans="1:18" ht="36" x14ac:dyDescent="0.25">
      <c r="A25" s="279">
        <f t="shared" si="0"/>
        <v>22</v>
      </c>
      <c r="B25" s="207">
        <v>6015</v>
      </c>
      <c r="C25" s="280" t="s">
        <v>109</v>
      </c>
      <c r="D25" s="281">
        <f t="shared" si="10"/>
        <v>108</v>
      </c>
      <c r="E25" s="282">
        <v>71</v>
      </c>
      <c r="F25" s="283">
        <v>37</v>
      </c>
      <c r="G25" s="284">
        <f t="shared" si="11"/>
        <v>0.34259259259259262</v>
      </c>
      <c r="H25" s="285">
        <f t="shared" si="3"/>
        <v>219</v>
      </c>
      <c r="I25" s="283">
        <v>87</v>
      </c>
      <c r="J25" s="286">
        <v>132</v>
      </c>
      <c r="K25" s="287">
        <f t="shared" si="12"/>
        <v>0.60273972602739723</v>
      </c>
      <c r="L25" s="288">
        <f t="shared" si="5"/>
        <v>0.26014713343480461</v>
      </c>
      <c r="M25" s="289">
        <f t="shared" si="6"/>
        <v>0.56213017751479288</v>
      </c>
      <c r="N25" s="290">
        <v>180</v>
      </c>
      <c r="O25" s="296">
        <v>244</v>
      </c>
      <c r="P25" s="292">
        <f t="shared" si="7"/>
        <v>0.57547169811320753</v>
      </c>
      <c r="Q25" s="293">
        <f t="shared" si="8"/>
        <v>-2.7268027914189696E-2</v>
      </c>
      <c r="R25" s="294">
        <f t="shared" si="9"/>
        <v>0.30737704918032788</v>
      </c>
    </row>
    <row r="26" spans="1:18" ht="36" x14ac:dyDescent="0.25">
      <c r="A26" s="279">
        <f t="shared" si="0"/>
        <v>23</v>
      </c>
      <c r="B26" s="211">
        <v>2202</v>
      </c>
      <c r="C26" s="280" t="s">
        <v>34</v>
      </c>
      <c r="D26" s="281">
        <f t="shared" si="10"/>
        <v>305</v>
      </c>
      <c r="E26" s="282">
        <v>100</v>
      </c>
      <c r="F26" s="283">
        <v>205</v>
      </c>
      <c r="G26" s="284">
        <f t="shared" si="11"/>
        <v>0.67213114754098358</v>
      </c>
      <c r="H26" s="285">
        <f t="shared" si="3"/>
        <v>330</v>
      </c>
      <c r="I26" s="283">
        <v>198</v>
      </c>
      <c r="J26" s="286">
        <v>132</v>
      </c>
      <c r="K26" s="287">
        <f t="shared" si="12"/>
        <v>0.4</v>
      </c>
      <c r="L26" s="288">
        <f t="shared" si="5"/>
        <v>-0.27213114754098355</v>
      </c>
      <c r="M26" s="289">
        <f t="shared" si="6"/>
        <v>-0.21661721068249259</v>
      </c>
      <c r="N26" s="290">
        <v>352</v>
      </c>
      <c r="O26" s="291">
        <v>467</v>
      </c>
      <c r="P26" s="292">
        <f t="shared" si="7"/>
        <v>0.57020757020757018</v>
      </c>
      <c r="Q26" s="293">
        <f t="shared" si="8"/>
        <v>0.17020757020757016</v>
      </c>
      <c r="R26" s="294">
        <f t="shared" si="9"/>
        <v>0.27837259100642398</v>
      </c>
    </row>
    <row r="27" spans="1:18" ht="36" x14ac:dyDescent="0.25">
      <c r="A27" s="279">
        <f t="shared" si="0"/>
        <v>24</v>
      </c>
      <c r="B27" s="297">
        <v>4054</v>
      </c>
      <c r="C27" s="280" t="s">
        <v>70</v>
      </c>
      <c r="D27" s="281">
        <f t="shared" si="10"/>
        <v>25</v>
      </c>
      <c r="E27" s="282">
        <v>9</v>
      </c>
      <c r="F27" s="283">
        <v>16</v>
      </c>
      <c r="G27" s="284">
        <f t="shared" si="11"/>
        <v>0.64</v>
      </c>
      <c r="H27" s="285">
        <f t="shared" si="3"/>
        <v>43</v>
      </c>
      <c r="I27" s="283">
        <v>23</v>
      </c>
      <c r="J27" s="286">
        <v>20</v>
      </c>
      <c r="K27" s="287">
        <f t="shared" si="12"/>
        <v>0.46511627906976744</v>
      </c>
      <c r="L27" s="288">
        <f t="shared" si="5"/>
        <v>-0.17488372093023258</v>
      </c>
      <c r="M27" s="289">
        <f t="shared" si="6"/>
        <v>0.1111111111111111</v>
      </c>
      <c r="N27" s="298">
        <v>35</v>
      </c>
      <c r="O27" s="299">
        <v>44</v>
      </c>
      <c r="P27" s="292">
        <f t="shared" si="7"/>
        <v>0.55696202531645567</v>
      </c>
      <c r="Q27" s="293">
        <f t="shared" si="8"/>
        <v>9.1845746246688231E-2</v>
      </c>
      <c r="R27" s="294">
        <f t="shared" si="9"/>
        <v>0.18181818181818182</v>
      </c>
    </row>
    <row r="28" spans="1:18" ht="36" x14ac:dyDescent="0.25">
      <c r="A28" s="279">
        <f t="shared" si="0"/>
        <v>25</v>
      </c>
      <c r="B28" s="211">
        <v>3419</v>
      </c>
      <c r="C28" s="280" t="s">
        <v>51</v>
      </c>
      <c r="D28" s="281">
        <f t="shared" si="10"/>
        <v>501</v>
      </c>
      <c r="E28" s="282">
        <v>249</v>
      </c>
      <c r="F28" s="283">
        <v>252</v>
      </c>
      <c r="G28" s="284">
        <f t="shared" si="11"/>
        <v>0.50299401197604787</v>
      </c>
      <c r="H28" s="285">
        <f t="shared" si="3"/>
        <v>347</v>
      </c>
      <c r="I28" s="283">
        <v>166</v>
      </c>
      <c r="J28" s="286">
        <v>181</v>
      </c>
      <c r="K28" s="287">
        <f t="shared" si="12"/>
        <v>0.52161383285302598</v>
      </c>
      <c r="L28" s="288">
        <f t="shared" si="5"/>
        <v>1.861982087697811E-2</v>
      </c>
      <c r="M28" s="289">
        <f t="shared" si="6"/>
        <v>-0.16397228637413394</v>
      </c>
      <c r="N28" s="290">
        <v>453</v>
      </c>
      <c r="O28" s="291">
        <v>533</v>
      </c>
      <c r="P28" s="292">
        <f t="shared" si="7"/>
        <v>0.54056795131845847</v>
      </c>
      <c r="Q28" s="293">
        <f t="shared" si="8"/>
        <v>1.895411846543249E-2</v>
      </c>
      <c r="R28" s="294">
        <f t="shared" si="9"/>
        <v>0.18761726078799248</v>
      </c>
    </row>
    <row r="29" spans="1:18" ht="36" x14ac:dyDescent="0.25">
      <c r="A29" s="279">
        <f t="shared" si="0"/>
        <v>26</v>
      </c>
      <c r="B29" s="300">
        <v>1802</v>
      </c>
      <c r="C29" s="280" t="s">
        <v>29</v>
      </c>
      <c r="D29" s="281">
        <f t="shared" si="10"/>
        <v>907</v>
      </c>
      <c r="E29" s="282">
        <v>472</v>
      </c>
      <c r="F29" s="283">
        <v>435</v>
      </c>
      <c r="G29" s="284">
        <f t="shared" si="11"/>
        <v>0.47960308710033078</v>
      </c>
      <c r="H29" s="285">
        <f t="shared" si="3"/>
        <v>708</v>
      </c>
      <c r="I29" s="283">
        <v>312</v>
      </c>
      <c r="J29" s="286">
        <v>396</v>
      </c>
      <c r="K29" s="287">
        <f t="shared" si="12"/>
        <v>0.55932203389830504</v>
      </c>
      <c r="L29" s="288">
        <f t="shared" si="5"/>
        <v>7.9718946797974255E-2</v>
      </c>
      <c r="M29" s="289">
        <f t="shared" si="6"/>
        <v>-4.6931407942238268E-2</v>
      </c>
      <c r="N29" s="290">
        <v>901</v>
      </c>
      <c r="O29" s="301">
        <v>986</v>
      </c>
      <c r="P29" s="292">
        <f t="shared" si="7"/>
        <v>0.52252252252252251</v>
      </c>
      <c r="Q29" s="293">
        <f t="shared" si="8"/>
        <v>-3.6799511375782523E-2</v>
      </c>
      <c r="R29" s="294">
        <f t="shared" si="9"/>
        <v>0.15720081135902636</v>
      </c>
    </row>
    <row r="30" spans="1:18" ht="36" x14ac:dyDescent="0.25">
      <c r="A30" s="279">
        <f t="shared" si="0"/>
        <v>27</v>
      </c>
      <c r="B30" s="297">
        <v>4099</v>
      </c>
      <c r="C30" s="280" t="s">
        <v>72</v>
      </c>
      <c r="D30" s="281">
        <f t="shared" si="10"/>
        <v>6767</v>
      </c>
      <c r="E30" s="282">
        <v>4054</v>
      </c>
      <c r="F30" s="283">
        <v>2713</v>
      </c>
      <c r="G30" s="284">
        <f t="shared" si="11"/>
        <v>0.40091621102408748</v>
      </c>
      <c r="H30" s="285">
        <f t="shared" si="3"/>
        <v>3997</v>
      </c>
      <c r="I30" s="283">
        <v>1485</v>
      </c>
      <c r="J30" s="286">
        <v>2512</v>
      </c>
      <c r="K30" s="287">
        <f t="shared" si="12"/>
        <v>0.62847135351513639</v>
      </c>
      <c r="L30" s="288">
        <f t="shared" si="5"/>
        <v>0.22755514249104891</v>
      </c>
      <c r="M30" s="289">
        <f t="shared" si="6"/>
        <v>-3.8468899521531104E-2</v>
      </c>
      <c r="N30" s="298">
        <v>5739</v>
      </c>
      <c r="O30" s="299">
        <v>6062</v>
      </c>
      <c r="P30" s="292">
        <f t="shared" si="7"/>
        <v>0.5136852809083976</v>
      </c>
      <c r="Q30" s="293">
        <f t="shared" si="8"/>
        <v>-0.11478607260673879</v>
      </c>
      <c r="R30" s="294">
        <f t="shared" si="9"/>
        <v>0.13807324315407457</v>
      </c>
    </row>
    <row r="31" spans="1:18" ht="36" x14ac:dyDescent="0.25">
      <c r="A31" s="279">
        <f t="shared" si="0"/>
        <v>28</v>
      </c>
      <c r="B31" s="211">
        <v>5905</v>
      </c>
      <c r="C31" s="280" t="s">
        <v>101</v>
      </c>
      <c r="D31" s="281">
        <f t="shared" si="10"/>
        <v>19</v>
      </c>
      <c r="E31" s="282">
        <v>1</v>
      </c>
      <c r="F31" s="283">
        <v>18</v>
      </c>
      <c r="G31" s="284">
        <f t="shared" si="11"/>
        <v>0.94736842105263153</v>
      </c>
      <c r="H31" s="285">
        <f t="shared" si="3"/>
        <v>15</v>
      </c>
      <c r="I31" s="283">
        <v>15</v>
      </c>
      <c r="J31" s="286">
        <v>0</v>
      </c>
      <c r="K31" s="287">
        <f t="shared" si="12"/>
        <v>0</v>
      </c>
      <c r="L31" s="288">
        <f t="shared" si="5"/>
        <v>-0.94736842105263153</v>
      </c>
      <c r="M31" s="289">
        <f t="shared" si="6"/>
        <v>-1</v>
      </c>
      <c r="N31" s="290">
        <v>32</v>
      </c>
      <c r="O31" s="291">
        <v>33</v>
      </c>
      <c r="P31" s="292">
        <f t="shared" si="7"/>
        <v>0.50769230769230766</v>
      </c>
      <c r="Q31" s="293">
        <f t="shared" si="8"/>
        <v>0.50769230769230766</v>
      </c>
      <c r="R31" s="294">
        <f t="shared" si="9"/>
        <v>0.45454545454545453</v>
      </c>
    </row>
    <row r="32" spans="1:18" ht="48" x14ac:dyDescent="0.25">
      <c r="A32" s="279">
        <f t="shared" si="0"/>
        <v>29</v>
      </c>
      <c r="B32" s="212">
        <v>5714</v>
      </c>
      <c r="C32" s="280" t="s">
        <v>95</v>
      </c>
      <c r="D32" s="281">
        <f t="shared" si="10"/>
        <v>4</v>
      </c>
      <c r="E32" s="282">
        <v>1</v>
      </c>
      <c r="F32" s="283">
        <v>3</v>
      </c>
      <c r="G32" s="284">
        <f t="shared" si="11"/>
        <v>0.75</v>
      </c>
      <c r="H32" s="285">
        <f t="shared" si="3"/>
        <v>6</v>
      </c>
      <c r="I32" s="283">
        <v>4</v>
      </c>
      <c r="J32" s="286">
        <v>2</v>
      </c>
      <c r="K32" s="287">
        <f t="shared" si="12"/>
        <v>0.33333333333333331</v>
      </c>
      <c r="L32" s="288">
        <f t="shared" si="5"/>
        <v>-0.41666666666666669</v>
      </c>
      <c r="M32" s="289">
        <f t="shared" si="6"/>
        <v>-0.2</v>
      </c>
      <c r="N32" s="302">
        <v>6</v>
      </c>
      <c r="O32" s="303">
        <v>6</v>
      </c>
      <c r="P32" s="292">
        <f t="shared" si="7"/>
        <v>0.5</v>
      </c>
      <c r="Q32" s="293">
        <f t="shared" si="8"/>
        <v>0.16666666666666669</v>
      </c>
      <c r="R32" s="294">
        <f t="shared" si="9"/>
        <v>0.16666666666666666</v>
      </c>
    </row>
    <row r="33" spans="1:18" ht="48" x14ac:dyDescent="0.25">
      <c r="A33" s="279">
        <f t="shared" si="0"/>
        <v>30</v>
      </c>
      <c r="B33" s="297">
        <v>4021</v>
      </c>
      <c r="C33" s="280" t="s">
        <v>60</v>
      </c>
      <c r="D33" s="281">
        <f t="shared" si="10"/>
        <v>1734</v>
      </c>
      <c r="E33" s="282">
        <v>1046</v>
      </c>
      <c r="F33" s="283">
        <v>688</v>
      </c>
      <c r="G33" s="284">
        <f t="shared" si="11"/>
        <v>0.39677047289504036</v>
      </c>
      <c r="H33" s="285">
        <f t="shared" si="3"/>
        <v>1730</v>
      </c>
      <c r="I33" s="283">
        <v>806</v>
      </c>
      <c r="J33" s="286">
        <v>924</v>
      </c>
      <c r="K33" s="287">
        <f t="shared" si="12"/>
        <v>0.53410404624277452</v>
      </c>
      <c r="L33" s="288">
        <f t="shared" si="5"/>
        <v>0.13733357334773416</v>
      </c>
      <c r="M33" s="289">
        <f t="shared" si="6"/>
        <v>0.14640198511166252</v>
      </c>
      <c r="N33" s="298">
        <v>1996</v>
      </c>
      <c r="O33" s="299">
        <v>1907</v>
      </c>
      <c r="P33" s="292">
        <f t="shared" si="7"/>
        <v>0.48859851396361775</v>
      </c>
      <c r="Q33" s="293">
        <f t="shared" si="8"/>
        <v>-4.5505532279156768E-2</v>
      </c>
      <c r="R33" s="294">
        <f t="shared" si="9"/>
        <v>0.1546932354483482</v>
      </c>
    </row>
    <row r="34" spans="1:18" ht="36" x14ac:dyDescent="0.25">
      <c r="A34" s="279">
        <f t="shared" si="0"/>
        <v>31</v>
      </c>
      <c r="B34" s="297">
        <v>4050</v>
      </c>
      <c r="C34" s="280" t="s">
        <v>68</v>
      </c>
      <c r="D34" s="281">
        <f t="shared" si="10"/>
        <v>247</v>
      </c>
      <c r="E34" s="282">
        <v>125</v>
      </c>
      <c r="F34" s="283">
        <v>122</v>
      </c>
      <c r="G34" s="284">
        <f t="shared" si="11"/>
        <v>0.49392712550607287</v>
      </c>
      <c r="H34" s="285">
        <f t="shared" si="3"/>
        <v>299</v>
      </c>
      <c r="I34" s="283">
        <v>169</v>
      </c>
      <c r="J34" s="286">
        <v>130</v>
      </c>
      <c r="K34" s="287">
        <f t="shared" si="12"/>
        <v>0.43478260869565216</v>
      </c>
      <c r="L34" s="288">
        <f t="shared" si="5"/>
        <v>-5.9144516810420711E-2</v>
      </c>
      <c r="M34" s="289">
        <f t="shared" si="6"/>
        <v>3.1746031746031744E-2</v>
      </c>
      <c r="N34" s="298">
        <v>321</v>
      </c>
      <c r="O34" s="299">
        <v>305</v>
      </c>
      <c r="P34" s="292">
        <f t="shared" si="7"/>
        <v>0.48722044728434505</v>
      </c>
      <c r="Q34" s="293">
        <f t="shared" si="8"/>
        <v>5.2437838588692887E-2</v>
      </c>
      <c r="R34" s="294">
        <f t="shared" si="9"/>
        <v>0.17377049180327869</v>
      </c>
    </row>
    <row r="35" spans="1:18" ht="36" x14ac:dyDescent="0.25">
      <c r="A35" s="279">
        <f t="shared" si="0"/>
        <v>32</v>
      </c>
      <c r="B35" s="300">
        <v>3512</v>
      </c>
      <c r="C35" s="280" t="s">
        <v>55</v>
      </c>
      <c r="D35" s="281">
        <f t="shared" si="10"/>
        <v>22</v>
      </c>
      <c r="E35" s="282">
        <v>12</v>
      </c>
      <c r="F35" s="283">
        <v>10</v>
      </c>
      <c r="G35" s="284">
        <f t="shared" si="11"/>
        <v>0.45454545454545453</v>
      </c>
      <c r="H35" s="285">
        <f t="shared" si="3"/>
        <v>12</v>
      </c>
      <c r="I35" s="283">
        <v>6</v>
      </c>
      <c r="J35" s="286">
        <v>6</v>
      </c>
      <c r="K35" s="287">
        <f t="shared" si="12"/>
        <v>0.5</v>
      </c>
      <c r="L35" s="288">
        <f t="shared" si="5"/>
        <v>4.545454545454547E-2</v>
      </c>
      <c r="M35" s="289">
        <f t="shared" si="6"/>
        <v>-0.25</v>
      </c>
      <c r="N35" s="290">
        <v>20</v>
      </c>
      <c r="O35" s="301">
        <v>18</v>
      </c>
      <c r="P35" s="292">
        <f t="shared" si="7"/>
        <v>0.47368421052631576</v>
      </c>
      <c r="Q35" s="293">
        <f t="shared" si="8"/>
        <v>-2.6315789473684237E-2</v>
      </c>
      <c r="R35" s="294">
        <f t="shared" si="9"/>
        <v>0.1111111111111111</v>
      </c>
    </row>
    <row r="36" spans="1:18" ht="36" x14ac:dyDescent="0.25">
      <c r="A36" s="279">
        <f t="shared" si="0"/>
        <v>33</v>
      </c>
      <c r="B36" s="211">
        <v>6002</v>
      </c>
      <c r="C36" s="280" t="s">
        <v>10</v>
      </c>
      <c r="D36" s="281">
        <f t="shared" si="10"/>
        <v>3412</v>
      </c>
      <c r="E36" s="282">
        <v>1941</v>
      </c>
      <c r="F36" s="283">
        <v>1471</v>
      </c>
      <c r="G36" s="284">
        <f t="shared" si="11"/>
        <v>0.43112543962485345</v>
      </c>
      <c r="H36" s="285">
        <f t="shared" ref="H36:H67" si="13">I36+J36</f>
        <v>4132</v>
      </c>
      <c r="I36" s="283">
        <v>2465</v>
      </c>
      <c r="J36" s="286">
        <v>1667</v>
      </c>
      <c r="K36" s="287">
        <f t="shared" si="12"/>
        <v>0.40343659244917718</v>
      </c>
      <c r="L36" s="288">
        <f t="shared" ref="L36:L67" si="14">K36-G36</f>
        <v>-2.7688847175676268E-2</v>
      </c>
      <c r="M36" s="289">
        <f t="shared" ref="M36:M67" si="15">(J36-F36)/(J36+F36)</f>
        <v>6.2460165710643722E-2</v>
      </c>
      <c r="N36" s="290">
        <v>5036</v>
      </c>
      <c r="O36" s="291">
        <v>3966</v>
      </c>
      <c r="P36" s="292">
        <f t="shared" ref="P36:P67" si="16">O36/(O36+N36)</f>
        <v>0.44056876249722282</v>
      </c>
      <c r="Q36" s="293">
        <f t="shared" ref="Q36:Q67" si="17">P36-K36</f>
        <v>3.7132170048045643E-2</v>
      </c>
      <c r="R36" s="294">
        <f t="shared" ref="R36:R67" si="18">(O36-(F36+J36))/O36</f>
        <v>0.20877458396369139</v>
      </c>
    </row>
    <row r="37" spans="1:18" ht="36" x14ac:dyDescent="0.25">
      <c r="A37" s="279">
        <f t="shared" si="0"/>
        <v>34</v>
      </c>
      <c r="B37" s="225">
        <v>2602</v>
      </c>
      <c r="C37" s="280" t="s">
        <v>38</v>
      </c>
      <c r="D37" s="281">
        <f t="shared" si="10"/>
        <v>377</v>
      </c>
      <c r="E37" s="282">
        <v>230</v>
      </c>
      <c r="F37" s="283">
        <v>147</v>
      </c>
      <c r="G37" s="284">
        <f t="shared" si="11"/>
        <v>0.38992042440318303</v>
      </c>
      <c r="H37" s="285">
        <f t="shared" si="13"/>
        <v>328</v>
      </c>
      <c r="I37" s="283">
        <v>181</v>
      </c>
      <c r="J37" s="286">
        <v>147</v>
      </c>
      <c r="K37" s="287">
        <f t="shared" si="12"/>
        <v>0.44817073170731708</v>
      </c>
      <c r="L37" s="288">
        <f t="shared" si="14"/>
        <v>5.8250307304134052E-2</v>
      </c>
      <c r="M37" s="289">
        <f t="shared" si="15"/>
        <v>0</v>
      </c>
      <c r="N37" s="290">
        <v>411</v>
      </c>
      <c r="O37" s="295">
        <v>322</v>
      </c>
      <c r="P37" s="292">
        <f t="shared" si="16"/>
        <v>0.43929058663028647</v>
      </c>
      <c r="Q37" s="293">
        <f t="shared" si="17"/>
        <v>-8.8801450770306101E-3</v>
      </c>
      <c r="R37" s="294">
        <f t="shared" si="18"/>
        <v>8.6956521739130432E-2</v>
      </c>
    </row>
    <row r="38" spans="1:18" ht="36" x14ac:dyDescent="0.25">
      <c r="A38" s="279">
        <v>1</v>
      </c>
      <c r="B38" s="300">
        <v>202</v>
      </c>
      <c r="C38" s="280" t="s">
        <v>13</v>
      </c>
      <c r="D38" s="281">
        <f t="shared" si="10"/>
        <v>2276</v>
      </c>
      <c r="E38" s="282">
        <v>1457</v>
      </c>
      <c r="F38" s="283">
        <v>819</v>
      </c>
      <c r="G38" s="284">
        <f t="shared" si="11"/>
        <v>0.35984182776801404</v>
      </c>
      <c r="H38" s="285">
        <f t="shared" si="13"/>
        <v>1704</v>
      </c>
      <c r="I38" s="283">
        <v>880</v>
      </c>
      <c r="J38" s="286">
        <v>824</v>
      </c>
      <c r="K38" s="287">
        <f t="shared" si="12"/>
        <v>0.48356807511737088</v>
      </c>
      <c r="L38" s="288">
        <f t="shared" si="14"/>
        <v>0.12372624734935683</v>
      </c>
      <c r="M38" s="289">
        <f t="shared" si="15"/>
        <v>3.0432136335970784E-3</v>
      </c>
      <c r="N38" s="290">
        <v>2595</v>
      </c>
      <c r="O38" s="301">
        <v>1951</v>
      </c>
      <c r="P38" s="292">
        <f t="shared" si="16"/>
        <v>0.42916849978002641</v>
      </c>
      <c r="Q38" s="293">
        <f t="shared" si="17"/>
        <v>-5.4399575337344463E-2</v>
      </c>
      <c r="R38" s="294">
        <f t="shared" si="18"/>
        <v>0.15786776012301384</v>
      </c>
    </row>
    <row r="39" spans="1:18" ht="36" x14ac:dyDescent="0.25">
      <c r="A39" s="279">
        <f t="shared" ref="A39:A70" si="19">A38+1</f>
        <v>2</v>
      </c>
      <c r="B39" s="207">
        <v>5007</v>
      </c>
      <c r="C39" s="280" t="s">
        <v>75</v>
      </c>
      <c r="D39" s="281">
        <f t="shared" si="10"/>
        <v>128</v>
      </c>
      <c r="E39" s="282">
        <v>71</v>
      </c>
      <c r="F39" s="283">
        <v>57</v>
      </c>
      <c r="G39" s="284">
        <f t="shared" si="11"/>
        <v>0.4453125</v>
      </c>
      <c r="H39" s="285">
        <f t="shared" si="13"/>
        <v>105</v>
      </c>
      <c r="I39" s="283">
        <v>52</v>
      </c>
      <c r="J39" s="286">
        <v>53</v>
      </c>
      <c r="K39" s="287">
        <f t="shared" si="12"/>
        <v>0.50476190476190474</v>
      </c>
      <c r="L39" s="288">
        <f t="shared" si="14"/>
        <v>5.9449404761904745E-2</v>
      </c>
      <c r="M39" s="289">
        <f t="shared" si="15"/>
        <v>-3.6363636363636362E-2</v>
      </c>
      <c r="N39" s="290">
        <v>151</v>
      </c>
      <c r="O39" s="296">
        <v>110</v>
      </c>
      <c r="P39" s="292">
        <f t="shared" si="16"/>
        <v>0.42145593869731801</v>
      </c>
      <c r="Q39" s="293">
        <f t="shared" si="17"/>
        <v>-8.3305966064586734E-2</v>
      </c>
      <c r="R39" s="294">
        <f t="shared" si="18"/>
        <v>0</v>
      </c>
    </row>
    <row r="40" spans="1:18" ht="36" x14ac:dyDescent="0.25">
      <c r="A40" s="279">
        <f t="shared" si="19"/>
        <v>3</v>
      </c>
      <c r="B40" s="207">
        <v>1502</v>
      </c>
      <c r="C40" s="280" t="s">
        <v>26</v>
      </c>
      <c r="D40" s="281">
        <f t="shared" si="10"/>
        <v>2827</v>
      </c>
      <c r="E40" s="282">
        <v>1776</v>
      </c>
      <c r="F40" s="283">
        <v>1051</v>
      </c>
      <c r="G40" s="284">
        <f t="shared" si="11"/>
        <v>0.3717721966749204</v>
      </c>
      <c r="H40" s="285">
        <f t="shared" si="13"/>
        <v>2434</v>
      </c>
      <c r="I40" s="283">
        <v>1382</v>
      </c>
      <c r="J40" s="286">
        <v>1052</v>
      </c>
      <c r="K40" s="287">
        <f t="shared" si="12"/>
        <v>0.4322103533278554</v>
      </c>
      <c r="L40" s="288">
        <f t="shared" si="14"/>
        <v>6.0438156652935004E-2</v>
      </c>
      <c r="M40" s="289">
        <f t="shared" si="15"/>
        <v>4.7551117451260106E-4</v>
      </c>
      <c r="N40" s="290">
        <v>3599</v>
      </c>
      <c r="O40" s="296">
        <v>2590</v>
      </c>
      <c r="P40" s="292">
        <f t="shared" si="16"/>
        <v>0.41848440782032637</v>
      </c>
      <c r="Q40" s="293">
        <f t="shared" si="17"/>
        <v>-1.3725945507529036E-2</v>
      </c>
      <c r="R40" s="294">
        <f t="shared" si="18"/>
        <v>0.18803088803088802</v>
      </c>
    </row>
    <row r="41" spans="1:18" ht="36" x14ac:dyDescent="0.25">
      <c r="A41" s="279">
        <f t="shared" si="19"/>
        <v>4</v>
      </c>
      <c r="B41" s="225">
        <v>2402</v>
      </c>
      <c r="C41" s="280" t="s">
        <v>36</v>
      </c>
      <c r="D41" s="281">
        <f t="shared" si="10"/>
        <v>778</v>
      </c>
      <c r="E41" s="282">
        <v>483</v>
      </c>
      <c r="F41" s="283">
        <v>295</v>
      </c>
      <c r="G41" s="284">
        <f t="shared" si="11"/>
        <v>0.37917737789203088</v>
      </c>
      <c r="H41" s="285">
        <f t="shared" si="13"/>
        <v>610</v>
      </c>
      <c r="I41" s="283">
        <v>386</v>
      </c>
      <c r="J41" s="286">
        <v>224</v>
      </c>
      <c r="K41" s="287">
        <f t="shared" si="12"/>
        <v>0.36721311475409835</v>
      </c>
      <c r="L41" s="288">
        <f t="shared" si="14"/>
        <v>-1.1964263137932529E-2</v>
      </c>
      <c r="M41" s="289">
        <f t="shared" si="15"/>
        <v>-0.13680154142581888</v>
      </c>
      <c r="N41" s="290">
        <v>869</v>
      </c>
      <c r="O41" s="295">
        <v>620</v>
      </c>
      <c r="P41" s="292">
        <f t="shared" si="16"/>
        <v>0.41638683680322364</v>
      </c>
      <c r="Q41" s="293">
        <f t="shared" si="17"/>
        <v>4.917372204912529E-2</v>
      </c>
      <c r="R41" s="294">
        <f t="shared" si="18"/>
        <v>0.16290322580645161</v>
      </c>
    </row>
    <row r="42" spans="1:18" ht="36" x14ac:dyDescent="0.25">
      <c r="A42" s="279">
        <f t="shared" si="19"/>
        <v>5</v>
      </c>
      <c r="B42" s="211">
        <v>1002</v>
      </c>
      <c r="C42" s="280" t="s">
        <v>21</v>
      </c>
      <c r="D42" s="281">
        <f t="shared" si="10"/>
        <v>1127</v>
      </c>
      <c r="E42" s="282">
        <v>653</v>
      </c>
      <c r="F42" s="283">
        <v>474</v>
      </c>
      <c r="G42" s="284">
        <f t="shared" si="11"/>
        <v>0.42058562555456963</v>
      </c>
      <c r="H42" s="285">
        <f t="shared" si="13"/>
        <v>1025</v>
      </c>
      <c r="I42" s="283">
        <v>633</v>
      </c>
      <c r="J42" s="286">
        <v>392</v>
      </c>
      <c r="K42" s="287">
        <f t="shared" si="12"/>
        <v>0.38243902439024391</v>
      </c>
      <c r="L42" s="288">
        <f t="shared" si="14"/>
        <v>-3.8146601164325722E-2</v>
      </c>
      <c r="M42" s="289">
        <f t="shared" si="15"/>
        <v>-9.4688221709006926E-2</v>
      </c>
      <c r="N42" s="290">
        <v>1447</v>
      </c>
      <c r="O42" s="291">
        <v>1001</v>
      </c>
      <c r="P42" s="292">
        <f t="shared" si="16"/>
        <v>0.40890522875816993</v>
      </c>
      <c r="Q42" s="293">
        <f t="shared" si="17"/>
        <v>2.6466204367926016E-2</v>
      </c>
      <c r="R42" s="294">
        <f t="shared" si="18"/>
        <v>0.13486513486513488</v>
      </c>
    </row>
    <row r="43" spans="1:18" ht="36" x14ac:dyDescent="0.25">
      <c r="A43" s="279">
        <f t="shared" si="19"/>
        <v>6</v>
      </c>
      <c r="B43" s="211">
        <v>1302</v>
      </c>
      <c r="C43" s="280" t="s">
        <v>24</v>
      </c>
      <c r="D43" s="281">
        <f t="shared" si="10"/>
        <v>2832</v>
      </c>
      <c r="E43" s="282">
        <v>1790</v>
      </c>
      <c r="F43" s="283">
        <v>1042</v>
      </c>
      <c r="G43" s="284">
        <f t="shared" ref="G43:G74" si="20">F43/D43</f>
        <v>0.36793785310734461</v>
      </c>
      <c r="H43" s="285">
        <f t="shared" si="13"/>
        <v>865</v>
      </c>
      <c r="I43" s="283">
        <v>15</v>
      </c>
      <c r="J43" s="286">
        <v>850</v>
      </c>
      <c r="K43" s="287">
        <f t="shared" si="12"/>
        <v>0.98265895953757221</v>
      </c>
      <c r="L43" s="288">
        <f t="shared" si="14"/>
        <v>0.61472110643022759</v>
      </c>
      <c r="M43" s="289">
        <f t="shared" si="15"/>
        <v>-0.1014799154334038</v>
      </c>
      <c r="N43" s="290">
        <v>3394</v>
      </c>
      <c r="O43" s="291">
        <v>2208</v>
      </c>
      <c r="P43" s="292">
        <f t="shared" si="16"/>
        <v>0.39414494823277402</v>
      </c>
      <c r="Q43" s="293">
        <f t="shared" si="17"/>
        <v>-0.58851401130479819</v>
      </c>
      <c r="R43" s="294">
        <f t="shared" si="18"/>
        <v>0.1431159420289855</v>
      </c>
    </row>
    <row r="44" spans="1:18" ht="36" x14ac:dyDescent="0.25">
      <c r="A44" s="279">
        <f t="shared" si="19"/>
        <v>7</v>
      </c>
      <c r="B44" s="207">
        <v>6021</v>
      </c>
      <c r="C44" s="280" t="s">
        <v>111</v>
      </c>
      <c r="D44" s="281">
        <f t="shared" si="10"/>
        <v>1102</v>
      </c>
      <c r="E44" s="282">
        <v>759</v>
      </c>
      <c r="F44" s="283">
        <v>343</v>
      </c>
      <c r="G44" s="284">
        <f t="shared" si="20"/>
        <v>0.31125226860254085</v>
      </c>
      <c r="H44" s="285">
        <f t="shared" si="13"/>
        <v>1018</v>
      </c>
      <c r="I44" s="283">
        <v>606</v>
      </c>
      <c r="J44" s="286">
        <v>412</v>
      </c>
      <c r="K44" s="287">
        <f t="shared" si="12"/>
        <v>0.40471512770137524</v>
      </c>
      <c r="L44" s="288">
        <f t="shared" si="14"/>
        <v>9.3462859098834394E-2</v>
      </c>
      <c r="M44" s="289">
        <f t="shared" si="15"/>
        <v>9.1390728476821198E-2</v>
      </c>
      <c r="N44" s="290">
        <v>1565</v>
      </c>
      <c r="O44" s="296">
        <v>988</v>
      </c>
      <c r="P44" s="292">
        <f t="shared" si="16"/>
        <v>0.38699569134351741</v>
      </c>
      <c r="Q44" s="293">
        <f t="shared" si="17"/>
        <v>-1.7719436357857832E-2</v>
      </c>
      <c r="R44" s="294">
        <f t="shared" si="18"/>
        <v>0.23582995951417005</v>
      </c>
    </row>
    <row r="45" spans="1:18" ht="48" x14ac:dyDescent="0.25">
      <c r="A45" s="279">
        <f t="shared" si="19"/>
        <v>8</v>
      </c>
      <c r="B45" s="212">
        <v>5715</v>
      </c>
      <c r="C45" s="280" t="s">
        <v>96</v>
      </c>
      <c r="D45" s="281">
        <f t="shared" si="10"/>
        <v>5232</v>
      </c>
      <c r="E45" s="282">
        <v>3361</v>
      </c>
      <c r="F45" s="283">
        <v>1871</v>
      </c>
      <c r="G45" s="284">
        <f t="shared" si="20"/>
        <v>0.35760703363914376</v>
      </c>
      <c r="H45" s="285">
        <f t="shared" si="13"/>
        <v>4115</v>
      </c>
      <c r="I45" s="283">
        <v>2411</v>
      </c>
      <c r="J45" s="286">
        <v>1704</v>
      </c>
      <c r="K45" s="287">
        <f t="shared" si="12"/>
        <v>0.41409477521263671</v>
      </c>
      <c r="L45" s="288">
        <f t="shared" si="14"/>
        <v>5.6487741573492956E-2</v>
      </c>
      <c r="M45" s="289">
        <f t="shared" si="15"/>
        <v>-4.6713286713286714E-2</v>
      </c>
      <c r="N45" s="302">
        <v>6576</v>
      </c>
      <c r="O45" s="303">
        <v>4089</v>
      </c>
      <c r="P45" s="292">
        <f t="shared" si="16"/>
        <v>0.38340365682137834</v>
      </c>
      <c r="Q45" s="293">
        <f t="shared" si="17"/>
        <v>-3.0691118391258376E-2</v>
      </c>
      <c r="R45" s="294">
        <f t="shared" si="18"/>
        <v>0.12570310589386158</v>
      </c>
    </row>
    <row r="46" spans="1:18" ht="36" x14ac:dyDescent="0.25">
      <c r="A46" s="279">
        <f t="shared" si="19"/>
        <v>9</v>
      </c>
      <c r="B46" s="212">
        <v>5705</v>
      </c>
      <c r="C46" s="280" t="s">
        <v>93</v>
      </c>
      <c r="D46" s="281">
        <f t="shared" si="10"/>
        <v>4947</v>
      </c>
      <c r="E46" s="282">
        <v>3157</v>
      </c>
      <c r="F46" s="283">
        <v>1790</v>
      </c>
      <c r="G46" s="284">
        <f t="shared" si="20"/>
        <v>0.36183545583181725</v>
      </c>
      <c r="H46" s="285">
        <f t="shared" si="13"/>
        <v>4214</v>
      </c>
      <c r="I46" s="283">
        <v>2600</v>
      </c>
      <c r="J46" s="286">
        <v>1614</v>
      </c>
      <c r="K46" s="287">
        <f t="shared" si="12"/>
        <v>0.38300901756051259</v>
      </c>
      <c r="L46" s="288">
        <f t="shared" si="14"/>
        <v>2.1173561728695334E-2</v>
      </c>
      <c r="M46" s="289">
        <f t="shared" si="15"/>
        <v>-5.170387779083431E-2</v>
      </c>
      <c r="N46" s="302">
        <v>6624</v>
      </c>
      <c r="O46" s="303">
        <v>4005</v>
      </c>
      <c r="P46" s="292">
        <f t="shared" si="16"/>
        <v>0.37679932260795934</v>
      </c>
      <c r="Q46" s="293">
        <f t="shared" si="17"/>
        <v>-6.2096949525532463E-3</v>
      </c>
      <c r="R46" s="294">
        <f t="shared" si="18"/>
        <v>0.15006242197253433</v>
      </c>
    </row>
    <row r="47" spans="1:18" ht="36" x14ac:dyDescent="0.25">
      <c r="A47" s="279">
        <f t="shared" si="19"/>
        <v>10</v>
      </c>
      <c r="B47" s="207">
        <v>1102</v>
      </c>
      <c r="C47" s="280" t="s">
        <v>22</v>
      </c>
      <c r="D47" s="281">
        <f t="shared" si="10"/>
        <v>806</v>
      </c>
      <c r="E47" s="282">
        <v>521</v>
      </c>
      <c r="F47" s="283">
        <v>285</v>
      </c>
      <c r="G47" s="284">
        <f t="shared" si="20"/>
        <v>0.35359801488833748</v>
      </c>
      <c r="H47" s="285">
        <f t="shared" si="13"/>
        <v>707</v>
      </c>
      <c r="I47" s="283">
        <v>472</v>
      </c>
      <c r="J47" s="286">
        <v>235</v>
      </c>
      <c r="K47" s="287">
        <f t="shared" si="12"/>
        <v>0.33239038189533238</v>
      </c>
      <c r="L47" s="288">
        <f t="shared" si="14"/>
        <v>-2.1207632993005099E-2</v>
      </c>
      <c r="M47" s="289">
        <f t="shared" si="15"/>
        <v>-9.6153846153846159E-2</v>
      </c>
      <c r="N47" s="290">
        <v>1109</v>
      </c>
      <c r="O47" s="296">
        <v>652</v>
      </c>
      <c r="P47" s="292">
        <f t="shared" si="16"/>
        <v>0.37024417944349802</v>
      </c>
      <c r="Q47" s="293">
        <f t="shared" si="17"/>
        <v>3.7853797548165646E-2</v>
      </c>
      <c r="R47" s="294">
        <f t="shared" si="18"/>
        <v>0.20245398773006135</v>
      </c>
    </row>
    <row r="48" spans="1:18" ht="36" x14ac:dyDescent="0.25">
      <c r="A48" s="279">
        <f t="shared" si="19"/>
        <v>11</v>
      </c>
      <c r="B48" s="207">
        <v>402</v>
      </c>
      <c r="C48" s="280" t="s">
        <v>15</v>
      </c>
      <c r="D48" s="281">
        <f t="shared" si="10"/>
        <v>668</v>
      </c>
      <c r="E48" s="282">
        <v>401</v>
      </c>
      <c r="F48" s="283">
        <v>267</v>
      </c>
      <c r="G48" s="284">
        <f t="shared" si="20"/>
        <v>0.39970059880239522</v>
      </c>
      <c r="H48" s="285">
        <f t="shared" si="13"/>
        <v>659</v>
      </c>
      <c r="I48" s="283">
        <v>429</v>
      </c>
      <c r="J48" s="286">
        <v>230</v>
      </c>
      <c r="K48" s="287">
        <f t="shared" si="12"/>
        <v>0.34901365705614568</v>
      </c>
      <c r="L48" s="288">
        <f t="shared" si="14"/>
        <v>-5.0686941746249548E-2</v>
      </c>
      <c r="M48" s="289">
        <f t="shared" si="15"/>
        <v>-7.4446680080482899E-2</v>
      </c>
      <c r="N48" s="290">
        <v>956</v>
      </c>
      <c r="O48" s="296">
        <v>560</v>
      </c>
      <c r="P48" s="292">
        <f t="shared" si="16"/>
        <v>0.36939313984168864</v>
      </c>
      <c r="Q48" s="293">
        <f t="shared" si="17"/>
        <v>2.0379482785542968E-2</v>
      </c>
      <c r="R48" s="294">
        <f t="shared" si="18"/>
        <v>0.1125</v>
      </c>
    </row>
    <row r="49" spans="1:18" ht="36" x14ac:dyDescent="0.25">
      <c r="A49" s="279">
        <f t="shared" si="19"/>
        <v>12</v>
      </c>
      <c r="B49" s="225">
        <v>1402</v>
      </c>
      <c r="C49" s="280" t="s">
        <v>25</v>
      </c>
      <c r="D49" s="281">
        <f t="shared" si="10"/>
        <v>793</v>
      </c>
      <c r="E49" s="282">
        <v>521</v>
      </c>
      <c r="F49" s="283">
        <v>272</v>
      </c>
      <c r="G49" s="284">
        <f t="shared" si="20"/>
        <v>0.34300126103404793</v>
      </c>
      <c r="H49" s="285">
        <f t="shared" si="13"/>
        <v>571</v>
      </c>
      <c r="I49" s="283">
        <v>380</v>
      </c>
      <c r="J49" s="286">
        <v>191</v>
      </c>
      <c r="K49" s="287">
        <f t="shared" si="12"/>
        <v>0.33450087565674258</v>
      </c>
      <c r="L49" s="288">
        <f t="shared" si="14"/>
        <v>-8.5003853773053528E-3</v>
      </c>
      <c r="M49" s="289">
        <f t="shared" si="15"/>
        <v>-0.17494600431965443</v>
      </c>
      <c r="N49" s="290">
        <v>901</v>
      </c>
      <c r="O49" s="295">
        <v>523</v>
      </c>
      <c r="P49" s="292">
        <f t="shared" si="16"/>
        <v>0.3672752808988764</v>
      </c>
      <c r="Q49" s="293">
        <f t="shared" si="17"/>
        <v>3.2774405242133819E-2</v>
      </c>
      <c r="R49" s="294">
        <f t="shared" si="18"/>
        <v>0.1147227533460803</v>
      </c>
    </row>
    <row r="50" spans="1:18" ht="36" x14ac:dyDescent="0.25">
      <c r="A50" s="279">
        <f t="shared" si="19"/>
        <v>13</v>
      </c>
      <c r="B50" s="207">
        <v>4044</v>
      </c>
      <c r="C50" s="280" t="s">
        <v>66</v>
      </c>
      <c r="D50" s="281">
        <f t="shared" si="10"/>
        <v>25</v>
      </c>
      <c r="E50" s="282">
        <v>17</v>
      </c>
      <c r="F50" s="283">
        <v>8</v>
      </c>
      <c r="G50" s="284">
        <f t="shared" si="20"/>
        <v>0.32</v>
      </c>
      <c r="H50" s="285">
        <f t="shared" si="13"/>
        <v>38</v>
      </c>
      <c r="I50" s="283">
        <v>25</v>
      </c>
      <c r="J50" s="286">
        <v>13</v>
      </c>
      <c r="K50" s="287">
        <f t="shared" si="12"/>
        <v>0.34210526315789475</v>
      </c>
      <c r="L50" s="288">
        <f t="shared" si="14"/>
        <v>2.2105263157894739E-2</v>
      </c>
      <c r="M50" s="289">
        <f t="shared" si="15"/>
        <v>0.23809523809523808</v>
      </c>
      <c r="N50" s="290">
        <v>47</v>
      </c>
      <c r="O50" s="304">
        <v>27</v>
      </c>
      <c r="P50" s="292">
        <f t="shared" si="16"/>
        <v>0.36486486486486486</v>
      </c>
      <c r="Q50" s="293">
        <f t="shared" si="17"/>
        <v>2.2759601706970112E-2</v>
      </c>
      <c r="R50" s="294">
        <f t="shared" si="18"/>
        <v>0.22222222222222221</v>
      </c>
    </row>
    <row r="51" spans="1:18" ht="36" x14ac:dyDescent="0.25">
      <c r="A51" s="279">
        <f t="shared" si="19"/>
        <v>14</v>
      </c>
      <c r="B51" s="225">
        <v>1702</v>
      </c>
      <c r="C51" s="280" t="s">
        <v>28</v>
      </c>
      <c r="D51" s="281">
        <f t="shared" si="10"/>
        <v>4239</v>
      </c>
      <c r="E51" s="282">
        <v>3015</v>
      </c>
      <c r="F51" s="283">
        <v>1224</v>
      </c>
      <c r="G51" s="284">
        <f t="shared" si="20"/>
        <v>0.28874734607218683</v>
      </c>
      <c r="H51" s="285">
        <f t="shared" si="13"/>
        <v>2890</v>
      </c>
      <c r="I51" s="283">
        <v>1966</v>
      </c>
      <c r="J51" s="286">
        <v>924</v>
      </c>
      <c r="K51" s="287">
        <f t="shared" si="12"/>
        <v>0.31972318339100347</v>
      </c>
      <c r="L51" s="288">
        <f t="shared" si="14"/>
        <v>3.0975837318816646E-2</v>
      </c>
      <c r="M51" s="289">
        <f t="shared" si="15"/>
        <v>-0.13966480446927373</v>
      </c>
      <c r="N51" s="290">
        <v>4981</v>
      </c>
      <c r="O51" s="295">
        <v>2570</v>
      </c>
      <c r="P51" s="292">
        <f t="shared" si="16"/>
        <v>0.34035227122235467</v>
      </c>
      <c r="Q51" s="293">
        <f t="shared" si="17"/>
        <v>2.06290878313512E-2</v>
      </c>
      <c r="R51" s="294">
        <f t="shared" si="18"/>
        <v>0.16420233463035019</v>
      </c>
    </row>
    <row r="52" spans="1:18" ht="36" x14ac:dyDescent="0.25">
      <c r="A52" s="279">
        <f t="shared" si="19"/>
        <v>15</v>
      </c>
      <c r="B52" s="211">
        <v>6030</v>
      </c>
      <c r="C52" s="280" t="s">
        <v>114</v>
      </c>
      <c r="D52" s="281">
        <v>396</v>
      </c>
      <c r="E52" s="282"/>
      <c r="F52" s="283">
        <v>142</v>
      </c>
      <c r="G52" s="284">
        <f t="shared" si="20"/>
        <v>0.35858585858585856</v>
      </c>
      <c r="H52" s="285">
        <f t="shared" si="13"/>
        <v>757</v>
      </c>
      <c r="I52" s="283">
        <v>498</v>
      </c>
      <c r="J52" s="286">
        <v>259</v>
      </c>
      <c r="K52" s="287">
        <f t="shared" si="12"/>
        <v>0.34214002642007924</v>
      </c>
      <c r="L52" s="288">
        <f t="shared" si="14"/>
        <v>-1.6445832165779328E-2</v>
      </c>
      <c r="M52" s="289">
        <f t="shared" si="15"/>
        <v>0.29177057356608477</v>
      </c>
      <c r="N52" s="290">
        <v>987</v>
      </c>
      <c r="O52" s="291">
        <v>481</v>
      </c>
      <c r="P52" s="292">
        <f t="shared" si="16"/>
        <v>0.32765667574931878</v>
      </c>
      <c r="Q52" s="293">
        <f t="shared" si="17"/>
        <v>-1.4483350670760453E-2</v>
      </c>
      <c r="R52" s="294">
        <f t="shared" si="18"/>
        <v>0.16632016632016633</v>
      </c>
    </row>
    <row r="53" spans="1:18" ht="36" x14ac:dyDescent="0.25">
      <c r="A53" s="279">
        <f t="shared" si="19"/>
        <v>16</v>
      </c>
      <c r="B53" s="207">
        <v>6010</v>
      </c>
      <c r="C53" s="280" t="s">
        <v>106</v>
      </c>
      <c r="D53" s="281">
        <f t="shared" ref="D53:D84" si="21">E53+F53</f>
        <v>14</v>
      </c>
      <c r="E53" s="282">
        <v>9</v>
      </c>
      <c r="F53" s="283">
        <v>5</v>
      </c>
      <c r="G53" s="284">
        <f t="shared" si="20"/>
        <v>0.35714285714285715</v>
      </c>
      <c r="H53" s="285">
        <f t="shared" si="13"/>
        <v>0</v>
      </c>
      <c r="I53" s="283">
        <v>0</v>
      </c>
      <c r="J53" s="286">
        <v>0</v>
      </c>
      <c r="K53" s="287">
        <v>0</v>
      </c>
      <c r="L53" s="288">
        <f t="shared" si="14"/>
        <v>-0.35714285714285715</v>
      </c>
      <c r="M53" s="289">
        <f t="shared" si="15"/>
        <v>-1</v>
      </c>
      <c r="N53" s="290">
        <v>19</v>
      </c>
      <c r="O53" s="296">
        <v>9</v>
      </c>
      <c r="P53" s="292">
        <f t="shared" si="16"/>
        <v>0.32142857142857145</v>
      </c>
      <c r="Q53" s="293">
        <f t="shared" si="17"/>
        <v>0.32142857142857145</v>
      </c>
      <c r="R53" s="294">
        <f t="shared" si="18"/>
        <v>0.44444444444444442</v>
      </c>
    </row>
    <row r="54" spans="1:18" ht="36" x14ac:dyDescent="0.25">
      <c r="A54" s="279">
        <f t="shared" si="19"/>
        <v>17</v>
      </c>
      <c r="B54" s="211">
        <v>3102</v>
      </c>
      <c r="C54" s="280" t="s">
        <v>41</v>
      </c>
      <c r="D54" s="281">
        <f t="shared" si="21"/>
        <v>11998</v>
      </c>
      <c r="E54" s="282">
        <v>8934</v>
      </c>
      <c r="F54" s="283">
        <v>3064</v>
      </c>
      <c r="G54" s="284">
        <f t="shared" si="20"/>
        <v>0.2553758959826638</v>
      </c>
      <c r="H54" s="285">
        <f t="shared" si="13"/>
        <v>10341</v>
      </c>
      <c r="I54" s="283">
        <v>6931</v>
      </c>
      <c r="J54" s="286">
        <v>3410</v>
      </c>
      <c r="K54" s="287">
        <f t="shared" ref="K54:K85" si="22">(J54)/H54</f>
        <v>0.3297553428101731</v>
      </c>
      <c r="L54" s="288">
        <f t="shared" si="14"/>
        <v>7.4379446827509299E-2</v>
      </c>
      <c r="M54" s="289">
        <f t="shared" si="15"/>
        <v>5.3444547420451037E-2</v>
      </c>
      <c r="N54" s="290">
        <v>17485</v>
      </c>
      <c r="O54" s="291">
        <v>8079</v>
      </c>
      <c r="P54" s="292">
        <f t="shared" si="16"/>
        <v>0.31603035518698169</v>
      </c>
      <c r="Q54" s="293">
        <f t="shared" si="17"/>
        <v>-1.3724987623191409E-2</v>
      </c>
      <c r="R54" s="294">
        <f t="shared" si="18"/>
        <v>0.1986632008911994</v>
      </c>
    </row>
    <row r="55" spans="1:18" ht="36" x14ac:dyDescent="0.25">
      <c r="A55" s="279">
        <f t="shared" si="19"/>
        <v>18</v>
      </c>
      <c r="B55" s="211">
        <v>5306</v>
      </c>
      <c r="C55" s="280" t="s">
        <v>85</v>
      </c>
      <c r="D55" s="281">
        <f t="shared" si="21"/>
        <v>6521</v>
      </c>
      <c r="E55" s="282">
        <v>4350</v>
      </c>
      <c r="F55" s="283">
        <v>2171</v>
      </c>
      <c r="G55" s="284">
        <f t="shared" si="20"/>
        <v>0.33292439809845115</v>
      </c>
      <c r="H55" s="285">
        <f t="shared" si="13"/>
        <v>5618</v>
      </c>
      <c r="I55" s="283">
        <v>3879</v>
      </c>
      <c r="J55" s="286">
        <v>1739</v>
      </c>
      <c r="K55" s="287">
        <f t="shared" si="22"/>
        <v>0.30954076183695267</v>
      </c>
      <c r="L55" s="288">
        <f t="shared" si="14"/>
        <v>-2.3383636261498475E-2</v>
      </c>
      <c r="M55" s="289">
        <f t="shared" si="15"/>
        <v>-0.11048593350383631</v>
      </c>
      <c r="N55" s="290">
        <v>9920</v>
      </c>
      <c r="O55" s="291">
        <v>4513</v>
      </c>
      <c r="P55" s="292">
        <f t="shared" si="16"/>
        <v>0.31268620522413915</v>
      </c>
      <c r="Q55" s="293">
        <f t="shared" si="17"/>
        <v>3.1454433871864751E-3</v>
      </c>
      <c r="R55" s="294">
        <f t="shared" si="18"/>
        <v>0.13361400398847773</v>
      </c>
    </row>
    <row r="56" spans="1:18" ht="36" x14ac:dyDescent="0.25">
      <c r="A56" s="77">
        <f t="shared" si="19"/>
        <v>19</v>
      </c>
      <c r="B56" s="78">
        <v>4004</v>
      </c>
      <c r="C56" s="79" t="s">
        <v>57</v>
      </c>
      <c r="D56" s="80">
        <f t="shared" si="21"/>
        <v>199</v>
      </c>
      <c r="E56" s="81">
        <v>191</v>
      </c>
      <c r="F56" s="82">
        <v>8</v>
      </c>
      <c r="G56" s="83">
        <f t="shared" si="20"/>
        <v>4.0201005025125629E-2</v>
      </c>
      <c r="H56" s="84">
        <f t="shared" si="13"/>
        <v>169</v>
      </c>
      <c r="I56" s="82">
        <v>169</v>
      </c>
      <c r="J56" s="85">
        <v>0</v>
      </c>
      <c r="K56" s="86">
        <f t="shared" si="22"/>
        <v>0</v>
      </c>
      <c r="L56" s="87">
        <f t="shared" si="14"/>
        <v>-4.0201005025125629E-2</v>
      </c>
      <c r="M56" s="88">
        <f t="shared" si="15"/>
        <v>-1</v>
      </c>
      <c r="N56" s="89">
        <v>380</v>
      </c>
      <c r="O56" s="90">
        <v>162</v>
      </c>
      <c r="P56" s="91">
        <f t="shared" si="16"/>
        <v>0.2988929889298893</v>
      </c>
      <c r="Q56" s="92">
        <f t="shared" si="17"/>
        <v>0.2988929889298893</v>
      </c>
      <c r="R56" s="93">
        <f t="shared" si="18"/>
        <v>0.95061728395061729</v>
      </c>
    </row>
    <row r="57" spans="1:18" ht="36" x14ac:dyDescent="0.25">
      <c r="A57" s="77">
        <f t="shared" si="19"/>
        <v>20</v>
      </c>
      <c r="B57" s="78">
        <v>4005</v>
      </c>
      <c r="C57" s="79" t="s">
        <v>58</v>
      </c>
      <c r="D57" s="80">
        <f t="shared" si="21"/>
        <v>298</v>
      </c>
      <c r="E57" s="81">
        <v>266</v>
      </c>
      <c r="F57" s="82">
        <v>32</v>
      </c>
      <c r="G57" s="83">
        <f t="shared" si="20"/>
        <v>0.10738255033557047</v>
      </c>
      <c r="H57" s="84">
        <f t="shared" si="13"/>
        <v>202</v>
      </c>
      <c r="I57" s="82">
        <v>134</v>
      </c>
      <c r="J57" s="85">
        <v>68</v>
      </c>
      <c r="K57" s="86">
        <f t="shared" si="22"/>
        <v>0.33663366336633666</v>
      </c>
      <c r="L57" s="87">
        <f t="shared" si="14"/>
        <v>0.22925111303076617</v>
      </c>
      <c r="M57" s="88">
        <f t="shared" si="15"/>
        <v>0.36</v>
      </c>
      <c r="N57" s="89">
        <v>421</v>
      </c>
      <c r="O57" s="90">
        <v>178</v>
      </c>
      <c r="P57" s="91">
        <f t="shared" si="16"/>
        <v>0.29716193656093487</v>
      </c>
      <c r="Q57" s="92">
        <f t="shared" si="17"/>
        <v>-3.9471726805401786E-2</v>
      </c>
      <c r="R57" s="93">
        <f t="shared" si="18"/>
        <v>0.43820224719101125</v>
      </c>
    </row>
    <row r="58" spans="1:18" ht="36" x14ac:dyDescent="0.25">
      <c r="A58" s="77">
        <f t="shared" si="19"/>
        <v>21</v>
      </c>
      <c r="B58" s="94">
        <v>5202</v>
      </c>
      <c r="C58" s="79" t="s">
        <v>82</v>
      </c>
      <c r="D58" s="80">
        <f t="shared" si="21"/>
        <v>4414</v>
      </c>
      <c r="E58" s="81">
        <v>3292</v>
      </c>
      <c r="F58" s="82">
        <v>1122</v>
      </c>
      <c r="G58" s="83">
        <f t="shared" si="20"/>
        <v>0.25419120978704124</v>
      </c>
      <c r="H58" s="84">
        <f t="shared" si="13"/>
        <v>4194</v>
      </c>
      <c r="I58" s="82">
        <v>2890</v>
      </c>
      <c r="J58" s="85">
        <v>1304</v>
      </c>
      <c r="K58" s="86">
        <f t="shared" si="22"/>
        <v>0.31092036242250837</v>
      </c>
      <c r="L58" s="87">
        <f t="shared" si="14"/>
        <v>5.6729152635467128E-2</v>
      </c>
      <c r="M58" s="88">
        <f t="shared" si="15"/>
        <v>7.5020610057708159E-2</v>
      </c>
      <c r="N58" s="95">
        <v>7154</v>
      </c>
      <c r="O58" s="96">
        <v>2889</v>
      </c>
      <c r="P58" s="91">
        <f t="shared" si="16"/>
        <v>0.28766304888977395</v>
      </c>
      <c r="Q58" s="92">
        <f t="shared" si="17"/>
        <v>-2.3257313532734414E-2</v>
      </c>
      <c r="R58" s="93">
        <f t="shared" si="18"/>
        <v>0.16026306680512287</v>
      </c>
    </row>
    <row r="59" spans="1:18" ht="36.75" thickBot="1" x14ac:dyDescent="0.3">
      <c r="A59" s="97">
        <f t="shared" si="19"/>
        <v>22</v>
      </c>
      <c r="B59" s="98">
        <v>2002</v>
      </c>
      <c r="C59" s="79" t="s">
        <v>31</v>
      </c>
      <c r="D59" s="99">
        <f t="shared" si="21"/>
        <v>3732</v>
      </c>
      <c r="E59" s="100">
        <v>3211</v>
      </c>
      <c r="F59" s="101">
        <v>521</v>
      </c>
      <c r="G59" s="102">
        <f t="shared" si="20"/>
        <v>0.13960342979635584</v>
      </c>
      <c r="H59" s="103">
        <f t="shared" si="13"/>
        <v>2397</v>
      </c>
      <c r="I59" s="101">
        <v>1530</v>
      </c>
      <c r="J59" s="104">
        <v>867</v>
      </c>
      <c r="K59" s="105">
        <f t="shared" si="22"/>
        <v>0.36170212765957449</v>
      </c>
      <c r="L59" s="87">
        <f t="shared" si="14"/>
        <v>0.22209869786321865</v>
      </c>
      <c r="M59" s="88">
        <f t="shared" si="15"/>
        <v>0.24927953890489912</v>
      </c>
      <c r="N59" s="106">
        <v>4741</v>
      </c>
      <c r="O59" s="107">
        <v>1875</v>
      </c>
      <c r="P59" s="108">
        <f t="shared" si="16"/>
        <v>0.28340386940749696</v>
      </c>
      <c r="Q59" s="92">
        <f t="shared" si="17"/>
        <v>-7.8298258252077535E-2</v>
      </c>
      <c r="R59" s="93">
        <f t="shared" si="18"/>
        <v>0.25973333333333332</v>
      </c>
    </row>
    <row r="60" spans="1:18" ht="36.75" thickBot="1" x14ac:dyDescent="0.3">
      <c r="A60" s="109">
        <f t="shared" si="19"/>
        <v>23</v>
      </c>
      <c r="B60" s="110">
        <v>6011</v>
      </c>
      <c r="C60" s="79" t="s">
        <v>107</v>
      </c>
      <c r="D60" s="111">
        <f t="shared" si="21"/>
        <v>391</v>
      </c>
      <c r="E60" s="112">
        <v>296</v>
      </c>
      <c r="F60" s="113">
        <v>95</v>
      </c>
      <c r="G60" s="114">
        <f t="shared" si="20"/>
        <v>0.24296675191815856</v>
      </c>
      <c r="H60" s="115">
        <f t="shared" si="13"/>
        <v>294</v>
      </c>
      <c r="I60" s="113">
        <v>194</v>
      </c>
      <c r="J60" s="116">
        <v>100</v>
      </c>
      <c r="K60" s="117">
        <f t="shared" si="22"/>
        <v>0.3401360544217687</v>
      </c>
      <c r="L60" s="87">
        <f t="shared" si="14"/>
        <v>9.7169302503610139E-2</v>
      </c>
      <c r="M60" s="88">
        <f t="shared" si="15"/>
        <v>2.564102564102564E-2</v>
      </c>
      <c r="N60" s="118">
        <v>555</v>
      </c>
      <c r="O60" s="119">
        <v>219</v>
      </c>
      <c r="P60" s="120">
        <f t="shared" si="16"/>
        <v>0.28294573643410853</v>
      </c>
      <c r="Q60" s="92">
        <f t="shared" si="17"/>
        <v>-5.7190317987660166E-2</v>
      </c>
      <c r="R60" s="93">
        <f t="shared" si="18"/>
        <v>0.1095890410958904</v>
      </c>
    </row>
    <row r="61" spans="1:18" ht="36" x14ac:dyDescent="0.25">
      <c r="A61" s="121">
        <f t="shared" si="19"/>
        <v>24</v>
      </c>
      <c r="B61" s="122">
        <v>1202</v>
      </c>
      <c r="C61" s="79" t="s">
        <v>23</v>
      </c>
      <c r="D61" s="123">
        <f t="shared" si="21"/>
        <v>2836</v>
      </c>
      <c r="E61" s="124">
        <v>2155</v>
      </c>
      <c r="F61" s="125">
        <v>681</v>
      </c>
      <c r="G61" s="126">
        <f t="shared" si="20"/>
        <v>0.24012693935119886</v>
      </c>
      <c r="H61" s="127">
        <f t="shared" si="13"/>
        <v>3497</v>
      </c>
      <c r="I61" s="125">
        <v>2620</v>
      </c>
      <c r="J61" s="128">
        <v>877</v>
      </c>
      <c r="K61" s="129">
        <f t="shared" si="22"/>
        <v>0.25078638833285671</v>
      </c>
      <c r="L61" s="87">
        <f t="shared" si="14"/>
        <v>1.0659448981657854E-2</v>
      </c>
      <c r="M61" s="88">
        <f t="shared" si="15"/>
        <v>0.1258023106546855</v>
      </c>
      <c r="N61" s="130">
        <v>5040</v>
      </c>
      <c r="O61" s="131">
        <v>1918</v>
      </c>
      <c r="P61" s="132">
        <f t="shared" si="16"/>
        <v>0.27565392354124746</v>
      </c>
      <c r="Q61" s="92">
        <f t="shared" si="17"/>
        <v>2.4867535208390745E-2</v>
      </c>
      <c r="R61" s="93">
        <f t="shared" si="18"/>
        <v>0.18769551616266944</v>
      </c>
    </row>
    <row r="62" spans="1:18" ht="36" x14ac:dyDescent="0.25">
      <c r="A62" s="77">
        <f t="shared" si="19"/>
        <v>25</v>
      </c>
      <c r="B62" s="94">
        <v>701</v>
      </c>
      <c r="C62" s="79" t="s">
        <v>18</v>
      </c>
      <c r="D62" s="80">
        <f t="shared" si="21"/>
        <v>4904</v>
      </c>
      <c r="E62" s="81">
        <v>3500</v>
      </c>
      <c r="F62" s="82">
        <v>1404</v>
      </c>
      <c r="G62" s="83">
        <f t="shared" si="20"/>
        <v>0.28629690048939643</v>
      </c>
      <c r="H62" s="84">
        <f t="shared" si="13"/>
        <v>3924</v>
      </c>
      <c r="I62" s="82">
        <v>2900</v>
      </c>
      <c r="J62" s="85">
        <v>1024</v>
      </c>
      <c r="K62" s="86">
        <f t="shared" si="22"/>
        <v>0.26095820591233437</v>
      </c>
      <c r="L62" s="87">
        <f t="shared" si="14"/>
        <v>-2.533869457706206E-2</v>
      </c>
      <c r="M62" s="88">
        <f t="shared" si="15"/>
        <v>-0.15650741350906094</v>
      </c>
      <c r="N62" s="95">
        <v>7170</v>
      </c>
      <c r="O62" s="96">
        <v>2659</v>
      </c>
      <c r="P62" s="91">
        <f t="shared" si="16"/>
        <v>0.27052599450605352</v>
      </c>
      <c r="Q62" s="92">
        <f t="shared" si="17"/>
        <v>9.5677885937191509E-3</v>
      </c>
      <c r="R62" s="93">
        <f t="shared" si="18"/>
        <v>8.6874764949229036E-2</v>
      </c>
    </row>
    <row r="63" spans="1:18" ht="36" x14ac:dyDescent="0.25">
      <c r="A63" s="77">
        <f t="shared" si="19"/>
        <v>26</v>
      </c>
      <c r="B63" s="133">
        <v>902</v>
      </c>
      <c r="C63" s="79" t="s">
        <v>20</v>
      </c>
      <c r="D63" s="80">
        <f t="shared" si="21"/>
        <v>6277</v>
      </c>
      <c r="E63" s="81">
        <v>4817</v>
      </c>
      <c r="F63" s="82">
        <v>1460</v>
      </c>
      <c r="G63" s="83">
        <f t="shared" si="20"/>
        <v>0.23259518878445118</v>
      </c>
      <c r="H63" s="84">
        <f t="shared" si="13"/>
        <v>4610</v>
      </c>
      <c r="I63" s="82">
        <v>3268</v>
      </c>
      <c r="J63" s="85">
        <v>1342</v>
      </c>
      <c r="K63" s="86">
        <f t="shared" si="22"/>
        <v>0.2911062906724512</v>
      </c>
      <c r="L63" s="87">
        <f t="shared" si="14"/>
        <v>5.8511101888000017E-2</v>
      </c>
      <c r="M63" s="88">
        <f t="shared" si="15"/>
        <v>-4.2112776588151324E-2</v>
      </c>
      <c r="N63" s="95">
        <v>9203</v>
      </c>
      <c r="O63" s="134">
        <v>3311</v>
      </c>
      <c r="P63" s="91">
        <f t="shared" si="16"/>
        <v>0.26458366629375102</v>
      </c>
      <c r="Q63" s="92">
        <f t="shared" si="17"/>
        <v>-2.6522624378700177E-2</v>
      </c>
      <c r="R63" s="93">
        <f t="shared" si="18"/>
        <v>0.15372999093929327</v>
      </c>
    </row>
    <row r="64" spans="1:18" ht="36" x14ac:dyDescent="0.25">
      <c r="A64" s="77">
        <f t="shared" si="19"/>
        <v>27</v>
      </c>
      <c r="B64" s="133">
        <v>5017</v>
      </c>
      <c r="C64" s="79" t="s">
        <v>77</v>
      </c>
      <c r="D64" s="80">
        <f t="shared" si="21"/>
        <v>393</v>
      </c>
      <c r="E64" s="81">
        <v>346</v>
      </c>
      <c r="F64" s="82">
        <v>47</v>
      </c>
      <c r="G64" s="83">
        <f t="shared" si="20"/>
        <v>0.11959287531806616</v>
      </c>
      <c r="H64" s="84">
        <f t="shared" si="13"/>
        <v>479</v>
      </c>
      <c r="I64" s="82">
        <v>335</v>
      </c>
      <c r="J64" s="85">
        <v>144</v>
      </c>
      <c r="K64" s="86">
        <f t="shared" si="22"/>
        <v>0.30062630480167013</v>
      </c>
      <c r="L64" s="87">
        <f t="shared" si="14"/>
        <v>0.18103342948360396</v>
      </c>
      <c r="M64" s="88">
        <f t="shared" si="15"/>
        <v>0.50785340314136129</v>
      </c>
      <c r="N64" s="95">
        <v>773</v>
      </c>
      <c r="O64" s="134">
        <v>268</v>
      </c>
      <c r="P64" s="91">
        <f t="shared" si="16"/>
        <v>0.2574447646493756</v>
      </c>
      <c r="Q64" s="92">
        <f t="shared" si="17"/>
        <v>-4.3181540152294529E-2</v>
      </c>
      <c r="R64" s="93">
        <f t="shared" si="18"/>
        <v>0.28731343283582089</v>
      </c>
    </row>
    <row r="65" spans="1:18" ht="36" x14ac:dyDescent="0.25">
      <c r="A65" s="77">
        <f t="shared" si="19"/>
        <v>28</v>
      </c>
      <c r="B65" s="133">
        <v>1602</v>
      </c>
      <c r="C65" s="79" t="s">
        <v>27</v>
      </c>
      <c r="D65" s="80">
        <f t="shared" si="21"/>
        <v>882</v>
      </c>
      <c r="E65" s="81">
        <v>779</v>
      </c>
      <c r="F65" s="82">
        <v>103</v>
      </c>
      <c r="G65" s="83">
        <f t="shared" si="20"/>
        <v>0.11678004535147392</v>
      </c>
      <c r="H65" s="84">
        <f t="shared" si="13"/>
        <v>699</v>
      </c>
      <c r="I65" s="82">
        <v>482</v>
      </c>
      <c r="J65" s="85">
        <v>217</v>
      </c>
      <c r="K65" s="86">
        <f t="shared" si="22"/>
        <v>0.31044349070100141</v>
      </c>
      <c r="L65" s="87">
        <f t="shared" si="14"/>
        <v>0.19366344534952751</v>
      </c>
      <c r="M65" s="88">
        <f t="shared" si="15"/>
        <v>0.35625000000000001</v>
      </c>
      <c r="N65" s="95">
        <v>1378</v>
      </c>
      <c r="O65" s="134">
        <v>463</v>
      </c>
      <c r="P65" s="91">
        <f t="shared" si="16"/>
        <v>0.2514937533948941</v>
      </c>
      <c r="Q65" s="92">
        <f t="shared" si="17"/>
        <v>-5.8949737306107308E-2</v>
      </c>
      <c r="R65" s="93">
        <f t="shared" si="18"/>
        <v>0.30885529157667385</v>
      </c>
    </row>
    <row r="66" spans="1:18" ht="36" x14ac:dyDescent="0.25">
      <c r="A66" s="77">
        <f t="shared" si="19"/>
        <v>29</v>
      </c>
      <c r="B66" s="133">
        <v>4026</v>
      </c>
      <c r="C66" s="79" t="s">
        <v>64</v>
      </c>
      <c r="D66" s="80">
        <f t="shared" si="21"/>
        <v>3538</v>
      </c>
      <c r="E66" s="81">
        <v>2871</v>
      </c>
      <c r="F66" s="82">
        <v>667</v>
      </c>
      <c r="G66" s="83">
        <f t="shared" si="20"/>
        <v>0.18852459016393441</v>
      </c>
      <c r="H66" s="84">
        <f t="shared" si="13"/>
        <v>5607</v>
      </c>
      <c r="I66" s="82">
        <v>4811</v>
      </c>
      <c r="J66" s="85">
        <v>796</v>
      </c>
      <c r="K66" s="86">
        <f t="shared" si="22"/>
        <v>0.14196540039236669</v>
      </c>
      <c r="L66" s="87">
        <f t="shared" si="14"/>
        <v>-4.6559189771567727E-2</v>
      </c>
      <c r="M66" s="88">
        <f t="shared" si="15"/>
        <v>8.8174982911825017E-2</v>
      </c>
      <c r="N66" s="95">
        <v>5260</v>
      </c>
      <c r="O66" s="135">
        <v>1745</v>
      </c>
      <c r="P66" s="91">
        <f t="shared" si="16"/>
        <v>0.24910778015703069</v>
      </c>
      <c r="Q66" s="92">
        <f t="shared" si="17"/>
        <v>0.10714237976466401</v>
      </c>
      <c r="R66" s="93">
        <f t="shared" si="18"/>
        <v>0.16160458452722062</v>
      </c>
    </row>
    <row r="67" spans="1:18" ht="36" x14ac:dyDescent="0.25">
      <c r="A67" s="77">
        <f t="shared" si="19"/>
        <v>30</v>
      </c>
      <c r="B67" s="78">
        <v>4018</v>
      </c>
      <c r="C67" s="79" t="s">
        <v>59</v>
      </c>
      <c r="D67" s="80">
        <f t="shared" si="21"/>
        <v>118</v>
      </c>
      <c r="E67" s="81">
        <v>50</v>
      </c>
      <c r="F67" s="82">
        <v>68</v>
      </c>
      <c r="G67" s="83">
        <f t="shared" si="20"/>
        <v>0.57627118644067798</v>
      </c>
      <c r="H67" s="84">
        <f t="shared" si="13"/>
        <v>303</v>
      </c>
      <c r="I67" s="82">
        <v>270</v>
      </c>
      <c r="J67" s="85">
        <v>33</v>
      </c>
      <c r="K67" s="86">
        <f t="shared" si="22"/>
        <v>0.10891089108910891</v>
      </c>
      <c r="L67" s="87">
        <f t="shared" si="14"/>
        <v>-0.46736029535156909</v>
      </c>
      <c r="M67" s="88">
        <f t="shared" si="15"/>
        <v>-0.34653465346534651</v>
      </c>
      <c r="N67" s="89">
        <v>365</v>
      </c>
      <c r="O67" s="90">
        <v>121</v>
      </c>
      <c r="P67" s="91">
        <f t="shared" si="16"/>
        <v>0.24897119341563786</v>
      </c>
      <c r="Q67" s="92">
        <f t="shared" si="17"/>
        <v>0.14006030232652894</v>
      </c>
      <c r="R67" s="93">
        <f t="shared" si="18"/>
        <v>0.16528925619834711</v>
      </c>
    </row>
    <row r="68" spans="1:18" ht="36" x14ac:dyDescent="0.25">
      <c r="A68" s="77">
        <f t="shared" si="19"/>
        <v>31</v>
      </c>
      <c r="B68" s="133">
        <v>5015</v>
      </c>
      <c r="C68" s="79" t="s">
        <v>76</v>
      </c>
      <c r="D68" s="80">
        <f t="shared" si="21"/>
        <v>90</v>
      </c>
      <c r="E68" s="81">
        <v>90</v>
      </c>
      <c r="F68" s="82">
        <v>0</v>
      </c>
      <c r="G68" s="83">
        <f t="shared" si="20"/>
        <v>0</v>
      </c>
      <c r="H68" s="84">
        <f t="shared" ref="H68:H99" si="23">I68+J68</f>
        <v>145</v>
      </c>
      <c r="I68" s="82">
        <v>99</v>
      </c>
      <c r="J68" s="85">
        <v>46</v>
      </c>
      <c r="K68" s="86">
        <f t="shared" si="22"/>
        <v>0.31724137931034485</v>
      </c>
      <c r="L68" s="87">
        <f t="shared" ref="L68:L99" si="24">K68-G68</f>
        <v>0.31724137931034485</v>
      </c>
      <c r="M68" s="88">
        <f t="shared" ref="M68:M102" si="25">(J68-F68)/(J68+F68)</f>
        <v>1</v>
      </c>
      <c r="N68" s="95">
        <v>220</v>
      </c>
      <c r="O68" s="134">
        <v>70</v>
      </c>
      <c r="P68" s="91">
        <f t="shared" ref="P68:P99" si="26">O68/(O68+N68)</f>
        <v>0.2413793103448276</v>
      </c>
      <c r="Q68" s="92">
        <f t="shared" ref="Q68:Q99" si="27">P68-K68</f>
        <v>-7.5862068965517254E-2</v>
      </c>
      <c r="R68" s="93">
        <f t="shared" ref="R68:R102" si="28">(O68-(F68+J68))/O68</f>
        <v>0.34285714285714286</v>
      </c>
    </row>
    <row r="69" spans="1:18" ht="36" x14ac:dyDescent="0.25">
      <c r="A69" s="77">
        <f t="shared" si="19"/>
        <v>32</v>
      </c>
      <c r="B69" s="133">
        <v>5602</v>
      </c>
      <c r="C69" s="136" t="s">
        <v>90</v>
      </c>
      <c r="D69" s="80">
        <f t="shared" si="21"/>
        <v>4649</v>
      </c>
      <c r="E69" s="81">
        <v>3540</v>
      </c>
      <c r="F69" s="82">
        <v>1109</v>
      </c>
      <c r="G69" s="83">
        <f t="shared" si="20"/>
        <v>0.23854592385459239</v>
      </c>
      <c r="H69" s="84">
        <f t="shared" si="23"/>
        <v>3039</v>
      </c>
      <c r="I69" s="82">
        <v>2407</v>
      </c>
      <c r="J69" s="85">
        <v>632</v>
      </c>
      <c r="K69" s="86">
        <f t="shared" si="22"/>
        <v>0.20796314577163541</v>
      </c>
      <c r="L69" s="87">
        <f t="shared" si="24"/>
        <v>-3.058277808295698E-2</v>
      </c>
      <c r="M69" s="88">
        <f t="shared" si="25"/>
        <v>-0.27398047099368178</v>
      </c>
      <c r="N69" s="95">
        <v>6748</v>
      </c>
      <c r="O69" s="134">
        <v>2122</v>
      </c>
      <c r="P69" s="91">
        <f t="shared" si="26"/>
        <v>0.23923337091319052</v>
      </c>
      <c r="Q69" s="92">
        <f t="shared" si="27"/>
        <v>3.1270225141555114E-2</v>
      </c>
      <c r="R69" s="93">
        <f t="shared" si="28"/>
        <v>0.17954759660697456</v>
      </c>
    </row>
    <row r="70" spans="1:18" ht="36" x14ac:dyDescent="0.25">
      <c r="A70" s="77">
        <f t="shared" si="19"/>
        <v>33</v>
      </c>
      <c r="B70" s="110">
        <v>6016</v>
      </c>
      <c r="C70" s="79" t="s">
        <v>110</v>
      </c>
      <c r="D70" s="80">
        <f t="shared" si="21"/>
        <v>2095</v>
      </c>
      <c r="E70" s="81">
        <v>1584</v>
      </c>
      <c r="F70" s="82">
        <v>511</v>
      </c>
      <c r="G70" s="83">
        <f t="shared" si="20"/>
        <v>0.24391408114558472</v>
      </c>
      <c r="H70" s="84">
        <f t="shared" si="23"/>
        <v>2430</v>
      </c>
      <c r="I70" s="82">
        <v>1901</v>
      </c>
      <c r="J70" s="85">
        <v>529</v>
      </c>
      <c r="K70" s="86">
        <f t="shared" si="22"/>
        <v>0.21769547325102881</v>
      </c>
      <c r="L70" s="87">
        <f t="shared" si="24"/>
        <v>-2.6218607894555906E-2</v>
      </c>
      <c r="M70" s="88">
        <f t="shared" si="25"/>
        <v>1.7307692307692309E-2</v>
      </c>
      <c r="N70" s="137">
        <v>4149</v>
      </c>
      <c r="O70" s="138">
        <v>1290</v>
      </c>
      <c r="P70" s="91">
        <f t="shared" si="26"/>
        <v>0.23717595146166576</v>
      </c>
      <c r="Q70" s="92">
        <f t="shared" si="27"/>
        <v>1.9480478210636948E-2</v>
      </c>
      <c r="R70" s="93">
        <f t="shared" si="28"/>
        <v>0.19379844961240311</v>
      </c>
    </row>
    <row r="71" spans="1:18" ht="48" x14ac:dyDescent="0.25">
      <c r="A71" s="77">
        <f t="shared" ref="A71:A104" si="29">A70+1</f>
        <v>34</v>
      </c>
      <c r="B71" s="94">
        <v>5403</v>
      </c>
      <c r="C71" s="79" t="s">
        <v>87</v>
      </c>
      <c r="D71" s="80">
        <f t="shared" si="21"/>
        <v>20</v>
      </c>
      <c r="E71" s="81">
        <v>18</v>
      </c>
      <c r="F71" s="82">
        <v>2</v>
      </c>
      <c r="G71" s="83">
        <f t="shared" si="20"/>
        <v>0.1</v>
      </c>
      <c r="H71" s="84">
        <f t="shared" si="23"/>
        <v>7</v>
      </c>
      <c r="I71" s="82">
        <v>5</v>
      </c>
      <c r="J71" s="85">
        <v>2</v>
      </c>
      <c r="K71" s="86">
        <f t="shared" si="22"/>
        <v>0.2857142857142857</v>
      </c>
      <c r="L71" s="87">
        <f t="shared" si="24"/>
        <v>0.18571428571428569</v>
      </c>
      <c r="M71" s="88">
        <f t="shared" si="25"/>
        <v>0</v>
      </c>
      <c r="N71" s="95">
        <v>26</v>
      </c>
      <c r="O71" s="96">
        <v>8</v>
      </c>
      <c r="P71" s="91">
        <f t="shared" si="26"/>
        <v>0.23529411764705882</v>
      </c>
      <c r="Q71" s="92">
        <f t="shared" si="27"/>
        <v>-5.0420168067226878E-2</v>
      </c>
      <c r="R71" s="93">
        <f t="shared" si="28"/>
        <v>0.5</v>
      </c>
    </row>
    <row r="72" spans="1:18" ht="36" x14ac:dyDescent="0.25">
      <c r="A72" s="77">
        <f t="shared" si="29"/>
        <v>35</v>
      </c>
      <c r="B72" s="133">
        <v>4024</v>
      </c>
      <c r="C72" s="79" t="s">
        <v>63</v>
      </c>
      <c r="D72" s="80">
        <f t="shared" si="21"/>
        <v>4410</v>
      </c>
      <c r="E72" s="81">
        <v>4277</v>
      </c>
      <c r="F72" s="82">
        <v>133</v>
      </c>
      <c r="G72" s="83">
        <f t="shared" si="20"/>
        <v>3.0158730158730159E-2</v>
      </c>
      <c r="H72" s="84">
        <f t="shared" si="23"/>
        <v>5364</v>
      </c>
      <c r="I72" s="82">
        <v>3527</v>
      </c>
      <c r="J72" s="85">
        <v>1837</v>
      </c>
      <c r="K72" s="86">
        <f t="shared" si="22"/>
        <v>0.34246830723340793</v>
      </c>
      <c r="L72" s="87">
        <f t="shared" si="24"/>
        <v>0.31230957707467777</v>
      </c>
      <c r="M72" s="88">
        <f t="shared" si="25"/>
        <v>0.86497461928934005</v>
      </c>
      <c r="N72" s="95">
        <v>9104</v>
      </c>
      <c r="O72" s="135">
        <v>2750</v>
      </c>
      <c r="P72" s="91">
        <f t="shared" si="26"/>
        <v>0.23198920195714526</v>
      </c>
      <c r="Q72" s="92">
        <f t="shared" si="27"/>
        <v>-0.11047910527626267</v>
      </c>
      <c r="R72" s="93">
        <f t="shared" si="28"/>
        <v>0.28363636363636363</v>
      </c>
    </row>
    <row r="73" spans="1:18" ht="36" x14ac:dyDescent="0.25">
      <c r="A73" s="77">
        <f t="shared" si="29"/>
        <v>36</v>
      </c>
      <c r="B73" s="94">
        <v>5903</v>
      </c>
      <c r="C73" s="79" t="s">
        <v>100</v>
      </c>
      <c r="D73" s="80">
        <f t="shared" si="21"/>
        <v>5480</v>
      </c>
      <c r="E73" s="81">
        <v>4324</v>
      </c>
      <c r="F73" s="82">
        <v>1156</v>
      </c>
      <c r="G73" s="83">
        <f t="shared" si="20"/>
        <v>0.21094890510948905</v>
      </c>
      <c r="H73" s="84">
        <f t="shared" si="23"/>
        <v>4069</v>
      </c>
      <c r="I73" s="82">
        <v>3067</v>
      </c>
      <c r="J73" s="85">
        <v>1002</v>
      </c>
      <c r="K73" s="86">
        <f t="shared" si="22"/>
        <v>0.24625215040550505</v>
      </c>
      <c r="L73" s="87">
        <f t="shared" si="24"/>
        <v>3.5303245296016E-2</v>
      </c>
      <c r="M73" s="88">
        <f t="shared" si="25"/>
        <v>-7.1362372567191842E-2</v>
      </c>
      <c r="N73" s="95">
        <v>8389</v>
      </c>
      <c r="O73" s="96">
        <v>2519</v>
      </c>
      <c r="P73" s="91">
        <f t="shared" si="26"/>
        <v>0.23093142647598094</v>
      </c>
      <c r="Q73" s="92">
        <f t="shared" si="27"/>
        <v>-1.5320723929524105E-2</v>
      </c>
      <c r="R73" s="93">
        <f t="shared" si="28"/>
        <v>0.14331083763398175</v>
      </c>
    </row>
    <row r="74" spans="1:18" ht="36" x14ac:dyDescent="0.25">
      <c r="A74" s="77">
        <f t="shared" si="29"/>
        <v>37</v>
      </c>
      <c r="B74" s="139">
        <v>3501</v>
      </c>
      <c r="C74" s="79" t="s">
        <v>54</v>
      </c>
      <c r="D74" s="80">
        <f t="shared" si="21"/>
        <v>6033</v>
      </c>
      <c r="E74" s="81">
        <v>4792</v>
      </c>
      <c r="F74" s="82">
        <v>1241</v>
      </c>
      <c r="G74" s="83">
        <f t="shared" si="20"/>
        <v>0.20570197248466765</v>
      </c>
      <c r="H74" s="84">
        <f t="shared" si="23"/>
        <v>4740</v>
      </c>
      <c r="I74" s="82">
        <v>3600</v>
      </c>
      <c r="J74" s="85">
        <v>1140</v>
      </c>
      <c r="K74" s="86">
        <f t="shared" si="22"/>
        <v>0.24050632911392406</v>
      </c>
      <c r="L74" s="87">
        <f t="shared" si="24"/>
        <v>3.4804356629256405E-2</v>
      </c>
      <c r="M74" s="88">
        <f t="shared" si="25"/>
        <v>-4.241915161696766E-2</v>
      </c>
      <c r="N74" s="95">
        <v>9683</v>
      </c>
      <c r="O74" s="140">
        <v>2807</v>
      </c>
      <c r="P74" s="91">
        <f t="shared" si="26"/>
        <v>0.22473979183346676</v>
      </c>
      <c r="Q74" s="92">
        <f t="shared" si="27"/>
        <v>-1.5766537280457293E-2</v>
      </c>
      <c r="R74" s="93">
        <f t="shared" si="28"/>
        <v>0.15176344852155327</v>
      </c>
    </row>
    <row r="75" spans="1:18" ht="48" x14ac:dyDescent="0.25">
      <c r="A75" s="77">
        <f t="shared" si="29"/>
        <v>38</v>
      </c>
      <c r="B75" s="110">
        <v>5702</v>
      </c>
      <c r="C75" s="79" t="s">
        <v>92</v>
      </c>
      <c r="D75" s="80">
        <f t="shared" si="21"/>
        <v>5317</v>
      </c>
      <c r="E75" s="81">
        <v>4429</v>
      </c>
      <c r="F75" s="82">
        <v>888</v>
      </c>
      <c r="G75" s="83">
        <f t="shared" ref="G75:G102" si="30">F75/D75</f>
        <v>0.16701147263494451</v>
      </c>
      <c r="H75" s="84">
        <f t="shared" si="23"/>
        <v>2974</v>
      </c>
      <c r="I75" s="82">
        <v>2186</v>
      </c>
      <c r="J75" s="85">
        <v>788</v>
      </c>
      <c r="K75" s="86">
        <f t="shared" si="22"/>
        <v>0.26496301277740419</v>
      </c>
      <c r="L75" s="87">
        <f t="shared" si="24"/>
        <v>9.7951540142459687E-2</v>
      </c>
      <c r="M75" s="88">
        <f t="shared" si="25"/>
        <v>-5.9665871121718374E-2</v>
      </c>
      <c r="N75" s="137">
        <v>7335</v>
      </c>
      <c r="O75" s="138">
        <v>1966</v>
      </c>
      <c r="P75" s="91">
        <f t="shared" si="26"/>
        <v>0.21137512095473604</v>
      </c>
      <c r="Q75" s="92">
        <f t="shared" si="27"/>
        <v>-5.3587891822668154E-2</v>
      </c>
      <c r="R75" s="93">
        <f t="shared" si="28"/>
        <v>0.14750762970498474</v>
      </c>
    </row>
    <row r="76" spans="1:18" ht="36" x14ac:dyDescent="0.25">
      <c r="A76" s="77">
        <f t="shared" si="29"/>
        <v>39</v>
      </c>
      <c r="B76" s="78">
        <v>4022</v>
      </c>
      <c r="C76" s="79" t="s">
        <v>61</v>
      </c>
      <c r="D76" s="80">
        <f t="shared" si="21"/>
        <v>1324</v>
      </c>
      <c r="E76" s="81">
        <v>1186</v>
      </c>
      <c r="F76" s="82">
        <v>138</v>
      </c>
      <c r="G76" s="83">
        <f t="shared" si="30"/>
        <v>0.10422960725075529</v>
      </c>
      <c r="H76" s="84">
        <f t="shared" si="23"/>
        <v>1395</v>
      </c>
      <c r="I76" s="82">
        <v>1090</v>
      </c>
      <c r="J76" s="85">
        <v>305</v>
      </c>
      <c r="K76" s="86">
        <f t="shared" si="22"/>
        <v>0.21863799283154123</v>
      </c>
      <c r="L76" s="87">
        <f t="shared" si="24"/>
        <v>0.11440838558078593</v>
      </c>
      <c r="M76" s="88">
        <f t="shared" si="25"/>
        <v>0.37697516930022573</v>
      </c>
      <c r="N76" s="89">
        <v>2457</v>
      </c>
      <c r="O76" s="90">
        <v>653</v>
      </c>
      <c r="P76" s="91">
        <f t="shared" si="26"/>
        <v>0.20996784565916399</v>
      </c>
      <c r="Q76" s="92">
        <f t="shared" si="27"/>
        <v>-8.6701471723772405E-3</v>
      </c>
      <c r="R76" s="93">
        <f t="shared" si="28"/>
        <v>0.32159264931087289</v>
      </c>
    </row>
    <row r="77" spans="1:18" ht="36" x14ac:dyDescent="0.25">
      <c r="A77" s="77">
        <f t="shared" si="29"/>
        <v>40</v>
      </c>
      <c r="B77" s="110">
        <v>5716</v>
      </c>
      <c r="C77" s="79" t="s">
        <v>97</v>
      </c>
      <c r="D77" s="80">
        <f t="shared" si="21"/>
        <v>3353</v>
      </c>
      <c r="E77" s="81">
        <v>2840</v>
      </c>
      <c r="F77" s="82">
        <v>513</v>
      </c>
      <c r="G77" s="83">
        <f t="shared" si="30"/>
        <v>0.15299731583656426</v>
      </c>
      <c r="H77" s="84">
        <f t="shared" si="23"/>
        <v>2870</v>
      </c>
      <c r="I77" s="82">
        <v>2201</v>
      </c>
      <c r="J77" s="85">
        <v>669</v>
      </c>
      <c r="K77" s="86">
        <f t="shared" si="22"/>
        <v>0.23310104529616724</v>
      </c>
      <c r="L77" s="87">
        <f t="shared" si="24"/>
        <v>8.0103729459602979E-2</v>
      </c>
      <c r="M77" s="88">
        <f t="shared" si="25"/>
        <v>0.13197969543147209</v>
      </c>
      <c r="N77" s="137">
        <v>5771</v>
      </c>
      <c r="O77" s="138">
        <v>1455</v>
      </c>
      <c r="P77" s="91">
        <f t="shared" si="26"/>
        <v>0.20135621367284806</v>
      </c>
      <c r="Q77" s="92">
        <f t="shared" si="27"/>
        <v>-3.1744831623319175E-2</v>
      </c>
      <c r="R77" s="93">
        <f t="shared" si="28"/>
        <v>0.18762886597938144</v>
      </c>
    </row>
    <row r="78" spans="1:18" ht="36" x14ac:dyDescent="0.25">
      <c r="A78" s="77">
        <f t="shared" si="29"/>
        <v>41</v>
      </c>
      <c r="B78" s="133">
        <v>5601</v>
      </c>
      <c r="C78" s="79" t="s">
        <v>89</v>
      </c>
      <c r="D78" s="80">
        <f t="shared" si="21"/>
        <v>3265</v>
      </c>
      <c r="E78" s="81">
        <v>2703</v>
      </c>
      <c r="F78" s="82">
        <v>562</v>
      </c>
      <c r="G78" s="83">
        <f t="shared" si="30"/>
        <v>0.17212863705972434</v>
      </c>
      <c r="H78" s="84">
        <f t="shared" si="23"/>
        <v>2582</v>
      </c>
      <c r="I78" s="82">
        <v>2012</v>
      </c>
      <c r="J78" s="85">
        <v>570</v>
      </c>
      <c r="K78" s="86">
        <f t="shared" si="22"/>
        <v>0.22075910147172734</v>
      </c>
      <c r="L78" s="87">
        <f t="shared" si="24"/>
        <v>4.8630464412002999E-2</v>
      </c>
      <c r="M78" s="88">
        <f t="shared" si="25"/>
        <v>7.0671378091872791E-3</v>
      </c>
      <c r="N78" s="95">
        <v>5387</v>
      </c>
      <c r="O78" s="134">
        <v>1331</v>
      </c>
      <c r="P78" s="91">
        <f t="shared" si="26"/>
        <v>0.19812444179815422</v>
      </c>
      <c r="Q78" s="92">
        <f t="shared" si="27"/>
        <v>-2.2634659673573115E-2</v>
      </c>
      <c r="R78" s="93">
        <f t="shared" si="28"/>
        <v>0.14951164537941397</v>
      </c>
    </row>
    <row r="79" spans="1:18" ht="36" x14ac:dyDescent="0.25">
      <c r="A79" s="77">
        <f t="shared" si="29"/>
        <v>42</v>
      </c>
      <c r="B79" s="94">
        <v>5201</v>
      </c>
      <c r="C79" s="79" t="s">
        <v>81</v>
      </c>
      <c r="D79" s="80">
        <f t="shared" si="21"/>
        <v>4833</v>
      </c>
      <c r="E79" s="81">
        <v>3500</v>
      </c>
      <c r="F79" s="82">
        <v>1333</v>
      </c>
      <c r="G79" s="83">
        <f t="shared" si="30"/>
        <v>0.27581212497413615</v>
      </c>
      <c r="H79" s="84">
        <f t="shared" si="23"/>
        <v>4773</v>
      </c>
      <c r="I79" s="82">
        <v>4106</v>
      </c>
      <c r="J79" s="85">
        <v>667</v>
      </c>
      <c r="K79" s="86">
        <f t="shared" si="22"/>
        <v>0.13974439555834905</v>
      </c>
      <c r="L79" s="87">
        <f t="shared" si="24"/>
        <v>-0.1360677294157871</v>
      </c>
      <c r="M79" s="88">
        <f t="shared" si="25"/>
        <v>-0.33300000000000002</v>
      </c>
      <c r="N79" s="95">
        <v>9442</v>
      </c>
      <c r="O79" s="96">
        <v>2283</v>
      </c>
      <c r="P79" s="91">
        <f t="shared" si="26"/>
        <v>0.19471215351812365</v>
      </c>
      <c r="Q79" s="92">
        <f t="shared" si="27"/>
        <v>5.4967757959774599E-2</v>
      </c>
      <c r="R79" s="93">
        <f t="shared" si="28"/>
        <v>0.12395970214629873</v>
      </c>
    </row>
    <row r="80" spans="1:18" ht="36" x14ac:dyDescent="0.25">
      <c r="A80" s="77">
        <f t="shared" si="29"/>
        <v>43</v>
      </c>
      <c r="B80" s="133">
        <v>5501</v>
      </c>
      <c r="C80" s="79" t="s">
        <v>88</v>
      </c>
      <c r="D80" s="80">
        <f t="shared" si="21"/>
        <v>4351</v>
      </c>
      <c r="E80" s="81">
        <v>3556</v>
      </c>
      <c r="F80" s="82">
        <v>795</v>
      </c>
      <c r="G80" s="83">
        <f t="shared" si="30"/>
        <v>0.18271661686968513</v>
      </c>
      <c r="H80" s="84">
        <f t="shared" si="23"/>
        <v>2880</v>
      </c>
      <c r="I80" s="82">
        <v>2405</v>
      </c>
      <c r="J80" s="85">
        <v>475</v>
      </c>
      <c r="K80" s="86">
        <f t="shared" si="22"/>
        <v>0.16493055555555555</v>
      </c>
      <c r="L80" s="87">
        <f t="shared" si="24"/>
        <v>-1.7786061314129575E-2</v>
      </c>
      <c r="M80" s="88">
        <f t="shared" si="25"/>
        <v>-0.25196850393700787</v>
      </c>
      <c r="N80" s="95">
        <v>6487</v>
      </c>
      <c r="O80" s="134">
        <v>1489</v>
      </c>
      <c r="P80" s="91">
        <f t="shared" si="26"/>
        <v>0.18668505516549649</v>
      </c>
      <c r="Q80" s="92">
        <f t="shared" si="27"/>
        <v>2.1754499609940942E-2</v>
      </c>
      <c r="R80" s="93">
        <f t="shared" si="28"/>
        <v>0.14707857622565479</v>
      </c>
    </row>
    <row r="81" spans="1:18" ht="36" x14ac:dyDescent="0.25">
      <c r="A81" s="77">
        <f t="shared" si="29"/>
        <v>44</v>
      </c>
      <c r="B81" s="94">
        <v>5902</v>
      </c>
      <c r="C81" s="79" t="s">
        <v>99</v>
      </c>
      <c r="D81" s="80">
        <f t="shared" si="21"/>
        <v>6145</v>
      </c>
      <c r="E81" s="81">
        <v>5307</v>
      </c>
      <c r="F81" s="82">
        <v>838</v>
      </c>
      <c r="G81" s="83">
        <f t="shared" si="30"/>
        <v>0.13637103336045567</v>
      </c>
      <c r="H81" s="84">
        <f t="shared" si="23"/>
        <v>4791</v>
      </c>
      <c r="I81" s="82">
        <v>3879</v>
      </c>
      <c r="J81" s="85">
        <v>912</v>
      </c>
      <c r="K81" s="86">
        <f t="shared" si="22"/>
        <v>0.19035691922354414</v>
      </c>
      <c r="L81" s="87">
        <f t="shared" si="24"/>
        <v>5.3985885863088473E-2</v>
      </c>
      <c r="M81" s="88">
        <f t="shared" si="25"/>
        <v>4.2285714285714288E-2</v>
      </c>
      <c r="N81" s="95">
        <v>10349</v>
      </c>
      <c r="O81" s="96">
        <v>2251</v>
      </c>
      <c r="P81" s="91">
        <f t="shared" si="26"/>
        <v>0.17865079365079364</v>
      </c>
      <c r="Q81" s="92">
        <f t="shared" si="27"/>
        <v>-1.1706125572750498E-2</v>
      </c>
      <c r="R81" s="93">
        <f t="shared" si="28"/>
        <v>0.22256774766770324</v>
      </c>
    </row>
    <row r="82" spans="1:18" ht="36" x14ac:dyDescent="0.25">
      <c r="A82" s="77">
        <f t="shared" si="29"/>
        <v>45</v>
      </c>
      <c r="B82" s="133">
        <v>5606</v>
      </c>
      <c r="C82" s="79" t="s">
        <v>91</v>
      </c>
      <c r="D82" s="80">
        <f t="shared" si="21"/>
        <v>95</v>
      </c>
      <c r="E82" s="81">
        <v>95</v>
      </c>
      <c r="F82" s="82">
        <v>0</v>
      </c>
      <c r="G82" s="83">
        <f t="shared" si="30"/>
        <v>0</v>
      </c>
      <c r="H82" s="84">
        <f t="shared" si="23"/>
        <v>144</v>
      </c>
      <c r="I82" s="82">
        <v>118</v>
      </c>
      <c r="J82" s="85">
        <v>26</v>
      </c>
      <c r="K82" s="86">
        <f t="shared" si="22"/>
        <v>0.18055555555555555</v>
      </c>
      <c r="L82" s="87">
        <f t="shared" si="24"/>
        <v>0.18055555555555555</v>
      </c>
      <c r="M82" s="88">
        <f t="shared" si="25"/>
        <v>1</v>
      </c>
      <c r="N82" s="95">
        <v>244</v>
      </c>
      <c r="O82" s="134">
        <v>49</v>
      </c>
      <c r="P82" s="91">
        <f t="shared" si="26"/>
        <v>0.16723549488054607</v>
      </c>
      <c r="Q82" s="92">
        <f t="shared" si="27"/>
        <v>-1.3320060675009487E-2</v>
      </c>
      <c r="R82" s="93">
        <f t="shared" si="28"/>
        <v>0.46938775510204084</v>
      </c>
    </row>
    <row r="83" spans="1:18" ht="48" x14ac:dyDescent="0.25">
      <c r="A83" s="77">
        <f t="shared" si="29"/>
        <v>46</v>
      </c>
      <c r="B83" s="110">
        <v>5003</v>
      </c>
      <c r="C83" s="79" t="s">
        <v>74</v>
      </c>
      <c r="D83" s="80">
        <f t="shared" si="21"/>
        <v>3265</v>
      </c>
      <c r="E83" s="81">
        <v>2904</v>
      </c>
      <c r="F83" s="82">
        <v>361</v>
      </c>
      <c r="G83" s="83">
        <f t="shared" si="30"/>
        <v>0.1105666156202144</v>
      </c>
      <c r="H83" s="84">
        <f t="shared" si="23"/>
        <v>2133</v>
      </c>
      <c r="I83" s="82">
        <v>1646</v>
      </c>
      <c r="J83" s="85">
        <v>487</v>
      </c>
      <c r="K83" s="86">
        <f t="shared" si="22"/>
        <v>0.22831692451945618</v>
      </c>
      <c r="L83" s="87">
        <f t="shared" si="24"/>
        <v>0.11775030889924178</v>
      </c>
      <c r="M83" s="88">
        <f t="shared" si="25"/>
        <v>0.14858490566037735</v>
      </c>
      <c r="N83" s="137">
        <v>5098</v>
      </c>
      <c r="O83" s="138">
        <v>1009</v>
      </c>
      <c r="P83" s="91">
        <f t="shared" si="26"/>
        <v>0.16522023906991976</v>
      </c>
      <c r="Q83" s="92">
        <f t="shared" si="27"/>
        <v>-6.3096685449536422E-2</v>
      </c>
      <c r="R83" s="93">
        <f t="shared" si="28"/>
        <v>0.1595639246778989</v>
      </c>
    </row>
    <row r="84" spans="1:18" ht="36" x14ac:dyDescent="0.25">
      <c r="A84" s="77">
        <f t="shared" si="29"/>
        <v>47</v>
      </c>
      <c r="B84" s="110">
        <v>5721</v>
      </c>
      <c r="C84" s="79" t="s">
        <v>98</v>
      </c>
      <c r="D84" s="80">
        <f t="shared" si="21"/>
        <v>6576</v>
      </c>
      <c r="E84" s="81">
        <v>5946</v>
      </c>
      <c r="F84" s="82">
        <v>630</v>
      </c>
      <c r="G84" s="83">
        <f t="shared" si="30"/>
        <v>9.5802919708029191E-2</v>
      </c>
      <c r="H84" s="84">
        <f t="shared" si="23"/>
        <v>5038</v>
      </c>
      <c r="I84" s="82">
        <v>4189</v>
      </c>
      <c r="J84" s="85">
        <v>849</v>
      </c>
      <c r="K84" s="86">
        <f t="shared" si="22"/>
        <v>0.16851925367209211</v>
      </c>
      <c r="L84" s="87">
        <f t="shared" si="24"/>
        <v>7.2716333964062921E-2</v>
      </c>
      <c r="M84" s="88">
        <f t="shared" si="25"/>
        <v>0.14807302231237324</v>
      </c>
      <c r="N84" s="137">
        <v>11531</v>
      </c>
      <c r="O84" s="138">
        <v>2234</v>
      </c>
      <c r="P84" s="91">
        <f t="shared" si="26"/>
        <v>0.16229567744278969</v>
      </c>
      <c r="Q84" s="92">
        <f t="shared" si="27"/>
        <v>-6.2235762293024188E-3</v>
      </c>
      <c r="R84" s="93">
        <f t="shared" si="28"/>
        <v>0.33795881826320501</v>
      </c>
    </row>
    <row r="85" spans="1:18" ht="36" x14ac:dyDescent="0.25">
      <c r="A85" s="77">
        <f t="shared" si="29"/>
        <v>48</v>
      </c>
      <c r="B85" s="133">
        <v>502</v>
      </c>
      <c r="C85" s="79" t="s">
        <v>16</v>
      </c>
      <c r="D85" s="80">
        <f t="shared" ref="D85:D102" si="31">E85+F85</f>
        <v>591</v>
      </c>
      <c r="E85" s="81">
        <v>591</v>
      </c>
      <c r="F85" s="82">
        <v>0</v>
      </c>
      <c r="G85" s="83">
        <f t="shared" si="30"/>
        <v>0</v>
      </c>
      <c r="H85" s="84">
        <f t="shared" si="23"/>
        <v>637</v>
      </c>
      <c r="I85" s="82">
        <v>476</v>
      </c>
      <c r="J85" s="85">
        <v>161</v>
      </c>
      <c r="K85" s="86">
        <f t="shared" si="22"/>
        <v>0.25274725274725274</v>
      </c>
      <c r="L85" s="87">
        <f t="shared" si="24"/>
        <v>0.25274725274725274</v>
      </c>
      <c r="M85" s="88">
        <f t="shared" si="25"/>
        <v>1</v>
      </c>
      <c r="N85" s="95">
        <v>1232</v>
      </c>
      <c r="O85" s="134">
        <v>228</v>
      </c>
      <c r="P85" s="91">
        <f t="shared" si="26"/>
        <v>0.15616438356164383</v>
      </c>
      <c r="Q85" s="92">
        <f t="shared" si="27"/>
        <v>-9.6582869185608905E-2</v>
      </c>
      <c r="R85" s="93">
        <f t="shared" si="28"/>
        <v>0.29385964912280704</v>
      </c>
    </row>
    <row r="86" spans="1:18" ht="36" x14ac:dyDescent="0.25">
      <c r="A86" s="77">
        <f t="shared" si="29"/>
        <v>49</v>
      </c>
      <c r="B86" s="94">
        <v>602</v>
      </c>
      <c r="C86" s="79" t="s">
        <v>17</v>
      </c>
      <c r="D86" s="80">
        <f t="shared" si="31"/>
        <v>1074</v>
      </c>
      <c r="E86" s="81">
        <v>1055</v>
      </c>
      <c r="F86" s="82">
        <v>19</v>
      </c>
      <c r="G86" s="83">
        <f t="shared" si="30"/>
        <v>1.7690875232774673E-2</v>
      </c>
      <c r="H86" s="84">
        <f t="shared" si="23"/>
        <v>217</v>
      </c>
      <c r="I86" s="82">
        <v>23</v>
      </c>
      <c r="J86" s="85">
        <v>194</v>
      </c>
      <c r="K86" s="86">
        <f t="shared" ref="K86:K102" si="32">(J86)/H86</f>
        <v>0.89400921658986177</v>
      </c>
      <c r="L86" s="87">
        <f t="shared" si="24"/>
        <v>0.87631834135708708</v>
      </c>
      <c r="M86" s="88">
        <f t="shared" si="25"/>
        <v>0.82159624413145538</v>
      </c>
      <c r="N86" s="95">
        <v>1685</v>
      </c>
      <c r="O86" s="96">
        <v>309</v>
      </c>
      <c r="P86" s="91">
        <f t="shared" si="26"/>
        <v>0.15496489468405217</v>
      </c>
      <c r="Q86" s="92">
        <f t="shared" si="27"/>
        <v>-0.7390443219058096</v>
      </c>
      <c r="R86" s="93">
        <f t="shared" si="28"/>
        <v>0.31067961165048541</v>
      </c>
    </row>
    <row r="87" spans="1:18" ht="36" x14ac:dyDescent="0.25">
      <c r="A87" s="77">
        <f t="shared" si="29"/>
        <v>50</v>
      </c>
      <c r="B87" s="133">
        <v>5113</v>
      </c>
      <c r="C87" s="79" t="s">
        <v>80</v>
      </c>
      <c r="D87" s="80">
        <f t="shared" si="31"/>
        <v>5824</v>
      </c>
      <c r="E87" s="81">
        <v>5184</v>
      </c>
      <c r="F87" s="82">
        <v>640</v>
      </c>
      <c r="G87" s="83">
        <f t="shared" si="30"/>
        <v>0.10989010989010989</v>
      </c>
      <c r="H87" s="84">
        <f t="shared" si="23"/>
        <v>4185</v>
      </c>
      <c r="I87" s="82">
        <v>3437</v>
      </c>
      <c r="J87" s="85">
        <v>748</v>
      </c>
      <c r="K87" s="86">
        <f t="shared" si="32"/>
        <v>0.17873357228195938</v>
      </c>
      <c r="L87" s="87">
        <f t="shared" si="24"/>
        <v>6.8843462391849491E-2</v>
      </c>
      <c r="M87" s="88">
        <f t="shared" si="25"/>
        <v>7.7809798270893377E-2</v>
      </c>
      <c r="N87" s="95">
        <v>9489</v>
      </c>
      <c r="O87" s="134">
        <v>1677</v>
      </c>
      <c r="P87" s="91">
        <f t="shared" si="26"/>
        <v>0.15018807092960773</v>
      </c>
      <c r="Q87" s="92">
        <f t="shared" si="27"/>
        <v>-2.8545501352351649E-2</v>
      </c>
      <c r="R87" s="93">
        <f t="shared" si="28"/>
        <v>0.17233154442456769</v>
      </c>
    </row>
    <row r="88" spans="1:18" ht="36" x14ac:dyDescent="0.25">
      <c r="A88" s="77">
        <f t="shared" si="29"/>
        <v>51</v>
      </c>
      <c r="B88" s="133">
        <v>4048</v>
      </c>
      <c r="C88" s="79" t="s">
        <v>67</v>
      </c>
      <c r="D88" s="80">
        <f t="shared" si="31"/>
        <v>46</v>
      </c>
      <c r="E88" s="81">
        <v>40</v>
      </c>
      <c r="F88" s="82">
        <v>6</v>
      </c>
      <c r="G88" s="83">
        <f t="shared" si="30"/>
        <v>0.13043478260869565</v>
      </c>
      <c r="H88" s="84">
        <f t="shared" si="23"/>
        <v>68</v>
      </c>
      <c r="I88" s="82">
        <v>60</v>
      </c>
      <c r="J88" s="85">
        <v>8</v>
      </c>
      <c r="K88" s="86">
        <f t="shared" si="32"/>
        <v>0.11764705882352941</v>
      </c>
      <c r="L88" s="87">
        <f t="shared" si="24"/>
        <v>-1.2787723785166238E-2</v>
      </c>
      <c r="M88" s="88">
        <f t="shared" si="25"/>
        <v>0.14285714285714285</v>
      </c>
      <c r="N88" s="95">
        <v>100</v>
      </c>
      <c r="O88" s="134">
        <v>17</v>
      </c>
      <c r="P88" s="91">
        <f t="shared" si="26"/>
        <v>0.14529914529914531</v>
      </c>
      <c r="Q88" s="92">
        <f t="shared" si="27"/>
        <v>2.76520864756159E-2</v>
      </c>
      <c r="R88" s="93">
        <f t="shared" si="28"/>
        <v>0.17647058823529413</v>
      </c>
    </row>
    <row r="89" spans="1:18" ht="36" x14ac:dyDescent="0.25">
      <c r="A89" s="77">
        <f t="shared" si="29"/>
        <v>52</v>
      </c>
      <c r="B89" s="94">
        <v>5206</v>
      </c>
      <c r="C89" s="79" t="s">
        <v>83</v>
      </c>
      <c r="D89" s="80">
        <f t="shared" si="31"/>
        <v>23</v>
      </c>
      <c r="E89" s="81">
        <v>20</v>
      </c>
      <c r="F89" s="82">
        <v>3</v>
      </c>
      <c r="G89" s="83">
        <f t="shared" si="30"/>
        <v>0.13043478260869565</v>
      </c>
      <c r="H89" s="84">
        <f t="shared" si="23"/>
        <v>32</v>
      </c>
      <c r="I89" s="82">
        <v>28</v>
      </c>
      <c r="J89" s="85">
        <v>4</v>
      </c>
      <c r="K89" s="86">
        <f t="shared" si="32"/>
        <v>0.125</v>
      </c>
      <c r="L89" s="87">
        <f t="shared" si="24"/>
        <v>-5.4347826086956486E-3</v>
      </c>
      <c r="M89" s="88">
        <f t="shared" si="25"/>
        <v>0.14285714285714285</v>
      </c>
      <c r="N89" s="95">
        <v>54</v>
      </c>
      <c r="O89" s="96">
        <v>9</v>
      </c>
      <c r="P89" s="91">
        <f t="shared" si="26"/>
        <v>0.14285714285714285</v>
      </c>
      <c r="Q89" s="92">
        <f t="shared" si="27"/>
        <v>1.7857142857142849E-2</v>
      </c>
      <c r="R89" s="93">
        <f t="shared" si="28"/>
        <v>0.22222222222222221</v>
      </c>
    </row>
    <row r="90" spans="1:18" ht="36" x14ac:dyDescent="0.25">
      <c r="A90" s="77">
        <f t="shared" si="29"/>
        <v>53</v>
      </c>
      <c r="B90" s="94">
        <v>5207</v>
      </c>
      <c r="C90" s="79" t="s">
        <v>84</v>
      </c>
      <c r="D90" s="80">
        <f t="shared" si="31"/>
        <v>5787</v>
      </c>
      <c r="E90" s="81">
        <v>5359</v>
      </c>
      <c r="F90" s="82">
        <v>428</v>
      </c>
      <c r="G90" s="83">
        <f t="shared" si="30"/>
        <v>7.3958873336789355E-2</v>
      </c>
      <c r="H90" s="84">
        <f t="shared" si="23"/>
        <v>3213</v>
      </c>
      <c r="I90" s="82">
        <v>2490</v>
      </c>
      <c r="J90" s="85">
        <v>723</v>
      </c>
      <c r="K90" s="86">
        <f t="shared" si="32"/>
        <v>0.2250233426704015</v>
      </c>
      <c r="L90" s="87">
        <f t="shared" si="24"/>
        <v>0.15106446933361214</v>
      </c>
      <c r="M90" s="88">
        <f t="shared" si="25"/>
        <v>0.25629887054735012</v>
      </c>
      <c r="N90" s="95">
        <v>9011</v>
      </c>
      <c r="O90" s="96">
        <v>1400</v>
      </c>
      <c r="P90" s="91">
        <f t="shared" si="26"/>
        <v>0.13447315339544713</v>
      </c>
      <c r="Q90" s="92">
        <f t="shared" si="27"/>
        <v>-9.0550189274954368E-2</v>
      </c>
      <c r="R90" s="93">
        <f t="shared" si="28"/>
        <v>0.17785714285714285</v>
      </c>
    </row>
    <row r="91" spans="1:18" ht="36" x14ac:dyDescent="0.25">
      <c r="A91" s="77">
        <f t="shared" si="29"/>
        <v>54</v>
      </c>
      <c r="B91" s="94">
        <v>302</v>
      </c>
      <c r="C91" s="79" t="s">
        <v>14</v>
      </c>
      <c r="D91" s="80">
        <f t="shared" si="31"/>
        <v>545</v>
      </c>
      <c r="E91" s="81">
        <v>470</v>
      </c>
      <c r="F91" s="82">
        <v>75</v>
      </c>
      <c r="G91" s="83">
        <f t="shared" si="30"/>
        <v>0.13761467889908258</v>
      </c>
      <c r="H91" s="84">
        <f t="shared" si="23"/>
        <v>605</v>
      </c>
      <c r="I91" s="82">
        <v>524</v>
      </c>
      <c r="J91" s="85">
        <v>81</v>
      </c>
      <c r="K91" s="86">
        <f t="shared" si="32"/>
        <v>0.13388429752066117</v>
      </c>
      <c r="L91" s="87">
        <f t="shared" si="24"/>
        <v>-3.7303813784214102E-3</v>
      </c>
      <c r="M91" s="88">
        <f t="shared" si="25"/>
        <v>3.8461538461538464E-2</v>
      </c>
      <c r="N91" s="95">
        <v>1144</v>
      </c>
      <c r="O91" s="96">
        <v>176</v>
      </c>
      <c r="P91" s="91">
        <f t="shared" si="26"/>
        <v>0.13333333333333333</v>
      </c>
      <c r="Q91" s="92">
        <f t="shared" si="27"/>
        <v>-5.5096418732783481E-4</v>
      </c>
      <c r="R91" s="93">
        <f t="shared" si="28"/>
        <v>0.11363636363636363</v>
      </c>
    </row>
    <row r="92" spans="1:18" ht="36" x14ac:dyDescent="0.25">
      <c r="A92" s="77">
        <f t="shared" si="29"/>
        <v>55</v>
      </c>
      <c r="B92" s="110">
        <v>6008</v>
      </c>
      <c r="C92" s="79" t="s">
        <v>104</v>
      </c>
      <c r="D92" s="80">
        <f t="shared" si="31"/>
        <v>97</v>
      </c>
      <c r="E92" s="81">
        <v>93</v>
      </c>
      <c r="F92" s="82">
        <v>4</v>
      </c>
      <c r="G92" s="83">
        <f t="shared" si="30"/>
        <v>4.1237113402061855E-2</v>
      </c>
      <c r="H92" s="84">
        <f t="shared" si="23"/>
        <v>99</v>
      </c>
      <c r="I92" s="82">
        <v>83</v>
      </c>
      <c r="J92" s="85">
        <v>16</v>
      </c>
      <c r="K92" s="141">
        <f t="shared" si="32"/>
        <v>0.16161616161616163</v>
      </c>
      <c r="L92" s="87">
        <f t="shared" si="24"/>
        <v>0.12037904821409978</v>
      </c>
      <c r="M92" s="88">
        <f t="shared" si="25"/>
        <v>0.6</v>
      </c>
      <c r="N92" s="137">
        <v>204</v>
      </c>
      <c r="O92" s="138">
        <v>30</v>
      </c>
      <c r="P92" s="91">
        <f t="shared" si="26"/>
        <v>0.12820512820512819</v>
      </c>
      <c r="Q92" s="92">
        <f t="shared" si="27"/>
        <v>-3.3411033411033436E-2</v>
      </c>
      <c r="R92" s="93">
        <f t="shared" si="28"/>
        <v>0.33333333333333331</v>
      </c>
    </row>
    <row r="93" spans="1:18" ht="36" x14ac:dyDescent="0.25">
      <c r="A93" s="77">
        <f t="shared" si="29"/>
        <v>56</v>
      </c>
      <c r="B93" s="94">
        <v>5401</v>
      </c>
      <c r="C93" s="79" t="s">
        <v>86</v>
      </c>
      <c r="D93" s="80">
        <f t="shared" si="31"/>
        <v>6754</v>
      </c>
      <c r="E93" s="81">
        <v>5896</v>
      </c>
      <c r="F93" s="82">
        <v>858</v>
      </c>
      <c r="G93" s="83">
        <f t="shared" si="30"/>
        <v>0.12703583061889251</v>
      </c>
      <c r="H93" s="84">
        <f t="shared" si="23"/>
        <v>5116</v>
      </c>
      <c r="I93" s="82">
        <v>4554</v>
      </c>
      <c r="J93" s="85">
        <v>562</v>
      </c>
      <c r="K93" s="86">
        <f t="shared" si="32"/>
        <v>0.10985144644253322</v>
      </c>
      <c r="L93" s="87">
        <f t="shared" si="24"/>
        <v>-1.7184384176359285E-2</v>
      </c>
      <c r="M93" s="88">
        <f t="shared" si="25"/>
        <v>-0.20845070422535211</v>
      </c>
      <c r="N93" s="95">
        <v>11810</v>
      </c>
      <c r="O93" s="96">
        <v>1632</v>
      </c>
      <c r="P93" s="91">
        <f t="shared" si="26"/>
        <v>0.12141050438922779</v>
      </c>
      <c r="Q93" s="92">
        <f t="shared" si="27"/>
        <v>1.1559057946694568E-2</v>
      </c>
      <c r="R93" s="93">
        <f t="shared" si="28"/>
        <v>0.12990196078431374</v>
      </c>
    </row>
    <row r="94" spans="1:18" ht="36" x14ac:dyDescent="0.25">
      <c r="A94" s="77">
        <f t="shared" si="29"/>
        <v>57</v>
      </c>
      <c r="B94" s="142">
        <v>6004</v>
      </c>
      <c r="C94" s="79" t="s">
        <v>102</v>
      </c>
      <c r="D94" s="80">
        <f t="shared" si="31"/>
        <v>683</v>
      </c>
      <c r="E94" s="81">
        <v>664</v>
      </c>
      <c r="F94" s="82">
        <v>19</v>
      </c>
      <c r="G94" s="83">
        <f t="shared" si="30"/>
        <v>2.7818448023426062E-2</v>
      </c>
      <c r="H94" s="84">
        <f t="shared" si="23"/>
        <v>471</v>
      </c>
      <c r="I94" s="82">
        <v>405</v>
      </c>
      <c r="J94" s="85">
        <v>66</v>
      </c>
      <c r="K94" s="86">
        <f t="shared" si="32"/>
        <v>0.14012738853503184</v>
      </c>
      <c r="L94" s="87">
        <f t="shared" si="24"/>
        <v>0.11230894051160578</v>
      </c>
      <c r="M94" s="88">
        <f t="shared" si="25"/>
        <v>0.55294117647058827</v>
      </c>
      <c r="N94" s="95">
        <v>1124</v>
      </c>
      <c r="O94" s="134">
        <v>152</v>
      </c>
      <c r="P94" s="91">
        <f t="shared" si="26"/>
        <v>0.11912225705329153</v>
      </c>
      <c r="Q94" s="92">
        <f t="shared" si="27"/>
        <v>-2.1005131481740311E-2</v>
      </c>
      <c r="R94" s="93">
        <f t="shared" si="28"/>
        <v>0.44078947368421051</v>
      </c>
    </row>
    <row r="95" spans="1:18" ht="48" x14ac:dyDescent="0.25">
      <c r="A95" s="77">
        <f t="shared" si="29"/>
        <v>58</v>
      </c>
      <c r="B95" s="142">
        <v>5002</v>
      </c>
      <c r="C95" s="79" t="s">
        <v>73</v>
      </c>
      <c r="D95" s="80">
        <f t="shared" si="31"/>
        <v>2627</v>
      </c>
      <c r="E95" s="81">
        <v>2406</v>
      </c>
      <c r="F95" s="82">
        <v>221</v>
      </c>
      <c r="G95" s="83">
        <f t="shared" si="30"/>
        <v>8.4126379901027795E-2</v>
      </c>
      <c r="H95" s="84">
        <f t="shared" si="23"/>
        <v>1984</v>
      </c>
      <c r="I95" s="82">
        <v>1731</v>
      </c>
      <c r="J95" s="85">
        <v>253</v>
      </c>
      <c r="K95" s="86">
        <f t="shared" si="32"/>
        <v>0.12752016129032259</v>
      </c>
      <c r="L95" s="87">
        <f t="shared" si="24"/>
        <v>4.3393781389294797E-2</v>
      </c>
      <c r="M95" s="88">
        <f t="shared" si="25"/>
        <v>6.7510548523206745E-2</v>
      </c>
      <c r="N95" s="95">
        <v>4658</v>
      </c>
      <c r="O95" s="134">
        <v>608</v>
      </c>
      <c r="P95" s="91">
        <f t="shared" si="26"/>
        <v>0.11545765286745158</v>
      </c>
      <c r="Q95" s="92">
        <f t="shared" si="27"/>
        <v>-1.2062508422871016E-2</v>
      </c>
      <c r="R95" s="93">
        <f t="shared" si="28"/>
        <v>0.22039473684210525</v>
      </c>
    </row>
    <row r="96" spans="1:18" ht="36" x14ac:dyDescent="0.25">
      <c r="A96" s="77">
        <f t="shared" si="29"/>
        <v>59</v>
      </c>
      <c r="B96" s="142">
        <v>4043</v>
      </c>
      <c r="C96" s="79" t="s">
        <v>65</v>
      </c>
      <c r="D96" s="80">
        <f t="shared" si="31"/>
        <v>20069</v>
      </c>
      <c r="E96" s="81">
        <v>18544</v>
      </c>
      <c r="F96" s="82">
        <v>1525</v>
      </c>
      <c r="G96" s="83">
        <f t="shared" si="30"/>
        <v>7.598784194528875E-2</v>
      </c>
      <c r="H96" s="84">
        <f t="shared" si="23"/>
        <v>13568</v>
      </c>
      <c r="I96" s="82">
        <v>12075</v>
      </c>
      <c r="J96" s="85">
        <v>1493</v>
      </c>
      <c r="K96" s="86">
        <f t="shared" si="32"/>
        <v>0.11003832547169812</v>
      </c>
      <c r="L96" s="87">
        <f t="shared" si="24"/>
        <v>3.4050483526409367E-2</v>
      </c>
      <c r="M96" s="88">
        <f t="shared" si="25"/>
        <v>-1.0603048376408217E-2</v>
      </c>
      <c r="N96" s="95">
        <v>34414</v>
      </c>
      <c r="O96" s="135">
        <v>4022</v>
      </c>
      <c r="P96" s="91">
        <f t="shared" si="26"/>
        <v>0.10464148194401082</v>
      </c>
      <c r="Q96" s="92">
        <f t="shared" si="27"/>
        <v>-5.396843527687295E-3</v>
      </c>
      <c r="R96" s="93">
        <f t="shared" si="28"/>
        <v>0.24962705121829937</v>
      </c>
    </row>
    <row r="97" spans="1:18" ht="36" x14ac:dyDescent="0.25">
      <c r="A97" s="77">
        <f t="shared" si="29"/>
        <v>60</v>
      </c>
      <c r="B97" s="142">
        <v>6007</v>
      </c>
      <c r="C97" s="79" t="s">
        <v>103</v>
      </c>
      <c r="D97" s="80">
        <f t="shared" si="31"/>
        <v>1099</v>
      </c>
      <c r="E97" s="81">
        <v>1076</v>
      </c>
      <c r="F97" s="82">
        <v>23</v>
      </c>
      <c r="G97" s="83">
        <f t="shared" si="30"/>
        <v>2.0928116469517744E-2</v>
      </c>
      <c r="H97" s="84">
        <f t="shared" si="23"/>
        <v>820</v>
      </c>
      <c r="I97" s="82">
        <v>742</v>
      </c>
      <c r="J97" s="85">
        <v>78</v>
      </c>
      <c r="K97" s="86">
        <f t="shared" si="32"/>
        <v>9.5121951219512196E-2</v>
      </c>
      <c r="L97" s="87">
        <f t="shared" si="24"/>
        <v>7.4193834749994456E-2</v>
      </c>
      <c r="M97" s="88">
        <f t="shared" si="25"/>
        <v>0.54455445544554459</v>
      </c>
      <c r="N97" s="95">
        <v>2063</v>
      </c>
      <c r="O97" s="134">
        <v>193</v>
      </c>
      <c r="P97" s="91">
        <f t="shared" si="26"/>
        <v>8.5549645390070927E-2</v>
      </c>
      <c r="Q97" s="92">
        <f t="shared" si="27"/>
        <v>-9.5723058294412688E-3</v>
      </c>
      <c r="R97" s="93">
        <f t="shared" si="28"/>
        <v>0.47668393782383417</v>
      </c>
    </row>
    <row r="98" spans="1:18" ht="36" x14ac:dyDescent="0.25">
      <c r="A98" s="77">
        <f t="shared" si="29"/>
        <v>61</v>
      </c>
      <c r="B98" s="143">
        <v>4098</v>
      </c>
      <c r="C98" s="79" t="s">
        <v>71</v>
      </c>
      <c r="D98" s="80">
        <f t="shared" si="31"/>
        <v>9002</v>
      </c>
      <c r="E98" s="81">
        <v>8931</v>
      </c>
      <c r="F98" s="82">
        <v>71</v>
      </c>
      <c r="G98" s="83">
        <f t="shared" si="30"/>
        <v>7.8871361919573436E-3</v>
      </c>
      <c r="H98" s="84">
        <f t="shared" si="23"/>
        <v>12785</v>
      </c>
      <c r="I98" s="82">
        <v>11993</v>
      </c>
      <c r="J98" s="85">
        <v>792</v>
      </c>
      <c r="K98" s="86">
        <f t="shared" si="32"/>
        <v>6.1947594837700432E-2</v>
      </c>
      <c r="L98" s="87">
        <f t="shared" si="24"/>
        <v>5.406045864574309E-2</v>
      </c>
      <c r="M98" s="88">
        <f t="shared" si="25"/>
        <v>0.83545770567786792</v>
      </c>
      <c r="N98" s="89">
        <v>12544</v>
      </c>
      <c r="O98" s="90">
        <v>1137</v>
      </c>
      <c r="P98" s="91">
        <f t="shared" si="26"/>
        <v>8.3107959944448501E-2</v>
      </c>
      <c r="Q98" s="92">
        <f t="shared" si="27"/>
        <v>2.1160365106748069E-2</v>
      </c>
      <c r="R98" s="93">
        <f t="shared" si="28"/>
        <v>0.24098504837291118</v>
      </c>
    </row>
    <row r="99" spans="1:18" ht="36" x14ac:dyDescent="0.25">
      <c r="A99" s="77">
        <f t="shared" si="29"/>
        <v>62</v>
      </c>
      <c r="B99" s="144">
        <v>2302</v>
      </c>
      <c r="C99" s="79" t="s">
        <v>35</v>
      </c>
      <c r="D99" s="80">
        <f t="shared" si="31"/>
        <v>568</v>
      </c>
      <c r="E99" s="81">
        <v>527</v>
      </c>
      <c r="F99" s="82">
        <v>41</v>
      </c>
      <c r="G99" s="83">
        <f t="shared" si="30"/>
        <v>7.2183098591549297E-2</v>
      </c>
      <c r="H99" s="84">
        <f t="shared" si="23"/>
        <v>429</v>
      </c>
      <c r="I99" s="82">
        <v>389</v>
      </c>
      <c r="J99" s="85">
        <v>40</v>
      </c>
      <c r="K99" s="86">
        <f t="shared" si="32"/>
        <v>9.3240093240093247E-2</v>
      </c>
      <c r="L99" s="87">
        <f t="shared" si="24"/>
        <v>2.105699464854395E-2</v>
      </c>
      <c r="M99" s="88">
        <f t="shared" si="25"/>
        <v>-1.2345679012345678E-2</v>
      </c>
      <c r="N99" s="95">
        <v>1063</v>
      </c>
      <c r="O99" s="134">
        <v>94</v>
      </c>
      <c r="P99" s="91">
        <f t="shared" si="26"/>
        <v>8.1244598098530685E-2</v>
      </c>
      <c r="Q99" s="92">
        <f t="shared" si="27"/>
        <v>-1.1995495141562562E-2</v>
      </c>
      <c r="R99" s="93">
        <f t="shared" si="28"/>
        <v>0.13829787234042554</v>
      </c>
    </row>
    <row r="100" spans="1:18" ht="45" x14ac:dyDescent="0.25">
      <c r="A100" s="97">
        <f t="shared" si="29"/>
        <v>63</v>
      </c>
      <c r="B100" s="145">
        <v>5018</v>
      </c>
      <c r="C100" s="146" t="s">
        <v>78</v>
      </c>
      <c r="D100" s="80">
        <f t="shared" si="31"/>
        <v>523</v>
      </c>
      <c r="E100" s="81">
        <v>489</v>
      </c>
      <c r="F100" s="82">
        <v>34</v>
      </c>
      <c r="G100" s="83">
        <f t="shared" si="30"/>
        <v>6.5009560229445512E-2</v>
      </c>
      <c r="H100" s="84">
        <f t="shared" ref="H100:H102" si="33">I100+J100</f>
        <v>519</v>
      </c>
      <c r="I100" s="82">
        <v>486</v>
      </c>
      <c r="J100" s="85">
        <v>33</v>
      </c>
      <c r="K100" s="86">
        <f t="shared" si="32"/>
        <v>6.358381502890173E-2</v>
      </c>
      <c r="L100" s="87">
        <f t="shared" ref="L100:L104" si="34">K100-G100</f>
        <v>-1.4257452005437821E-3</v>
      </c>
      <c r="M100" s="88">
        <f t="shared" si="25"/>
        <v>-1.4925373134328358E-2</v>
      </c>
      <c r="N100" s="137">
        <v>1135</v>
      </c>
      <c r="O100" s="138">
        <v>85</v>
      </c>
      <c r="P100" s="91">
        <f t="shared" ref="P100:P104" si="35">O100/(O100+N100)</f>
        <v>6.9672131147540978E-2</v>
      </c>
      <c r="Q100" s="92">
        <f t="shared" ref="Q100:Q104" si="36">P100-K100</f>
        <v>6.0883161186392476E-3</v>
      </c>
      <c r="R100" s="93">
        <f t="shared" si="28"/>
        <v>0.21176470588235294</v>
      </c>
    </row>
    <row r="101" spans="1:18" ht="36" x14ac:dyDescent="0.25">
      <c r="A101" s="109">
        <f t="shared" si="29"/>
        <v>64</v>
      </c>
      <c r="B101" s="94">
        <v>6025</v>
      </c>
      <c r="C101" s="79" t="s">
        <v>113</v>
      </c>
      <c r="D101" s="80">
        <f t="shared" si="31"/>
        <v>114</v>
      </c>
      <c r="E101" s="81">
        <v>112</v>
      </c>
      <c r="F101" s="82">
        <v>2</v>
      </c>
      <c r="G101" s="83">
        <f t="shared" si="30"/>
        <v>1.7543859649122806E-2</v>
      </c>
      <c r="H101" s="84">
        <f t="shared" si="33"/>
        <v>159</v>
      </c>
      <c r="I101" s="82">
        <v>156</v>
      </c>
      <c r="J101" s="85">
        <v>3</v>
      </c>
      <c r="K101" s="86">
        <f t="shared" si="32"/>
        <v>1.8867924528301886E-2</v>
      </c>
      <c r="L101" s="87">
        <f t="shared" si="34"/>
        <v>1.32406487917908E-3</v>
      </c>
      <c r="M101" s="88">
        <f t="shared" si="25"/>
        <v>0.2</v>
      </c>
      <c r="N101" s="95">
        <v>300</v>
      </c>
      <c r="O101" s="96">
        <v>14</v>
      </c>
      <c r="P101" s="91">
        <f t="shared" si="35"/>
        <v>4.4585987261146494E-2</v>
      </c>
      <c r="Q101" s="92">
        <f t="shared" si="36"/>
        <v>2.5718062732844608E-2</v>
      </c>
      <c r="R101" s="93">
        <f t="shared" si="28"/>
        <v>0.6428571428571429</v>
      </c>
    </row>
    <row r="102" spans="1:18" ht="48.75" thickBot="1" x14ac:dyDescent="0.3">
      <c r="A102" s="166">
        <f t="shared" si="29"/>
        <v>65</v>
      </c>
      <c r="B102" s="167">
        <v>5708</v>
      </c>
      <c r="C102" s="168" t="s">
        <v>94</v>
      </c>
      <c r="D102" s="99">
        <f t="shared" si="31"/>
        <v>53</v>
      </c>
      <c r="E102" s="100">
        <v>53</v>
      </c>
      <c r="F102" s="101">
        <v>0</v>
      </c>
      <c r="G102" s="102">
        <f t="shared" si="30"/>
        <v>0</v>
      </c>
      <c r="H102" s="103">
        <f t="shared" si="33"/>
        <v>91</v>
      </c>
      <c r="I102" s="101">
        <v>89</v>
      </c>
      <c r="J102" s="104">
        <v>2</v>
      </c>
      <c r="K102" s="105">
        <f t="shared" si="32"/>
        <v>2.197802197802198E-2</v>
      </c>
      <c r="L102" s="169">
        <f t="shared" si="34"/>
        <v>2.197802197802198E-2</v>
      </c>
      <c r="M102" s="170">
        <f t="shared" si="25"/>
        <v>1</v>
      </c>
      <c r="N102" s="171">
        <v>101</v>
      </c>
      <c r="O102" s="172">
        <v>2</v>
      </c>
      <c r="P102" s="173">
        <f t="shared" si="35"/>
        <v>1.9417475728155338E-2</v>
      </c>
      <c r="Q102" s="174">
        <f t="shared" si="36"/>
        <v>-2.5605462498666416E-3</v>
      </c>
      <c r="R102" s="175">
        <f t="shared" si="28"/>
        <v>0</v>
      </c>
    </row>
    <row r="103" spans="1:18" ht="36" x14ac:dyDescent="0.25">
      <c r="A103" s="176">
        <f t="shared" si="29"/>
        <v>66</v>
      </c>
      <c r="B103" s="177">
        <v>5025</v>
      </c>
      <c r="C103" s="178" t="s">
        <v>79</v>
      </c>
      <c r="D103" s="179">
        <v>0</v>
      </c>
      <c r="E103" s="180">
        <v>9</v>
      </c>
      <c r="F103" s="179">
        <v>0</v>
      </c>
      <c r="G103" s="181">
        <v>0</v>
      </c>
      <c r="H103" s="179">
        <v>0</v>
      </c>
      <c r="I103" s="179">
        <v>8</v>
      </c>
      <c r="J103" s="182">
        <v>0</v>
      </c>
      <c r="K103" s="183">
        <v>0</v>
      </c>
      <c r="L103" s="184">
        <f t="shared" si="34"/>
        <v>0</v>
      </c>
      <c r="M103" s="185">
        <v>0</v>
      </c>
      <c r="N103" s="186">
        <v>19</v>
      </c>
      <c r="O103" s="187">
        <v>0</v>
      </c>
      <c r="P103" s="188">
        <f t="shared" si="35"/>
        <v>0</v>
      </c>
      <c r="Q103" s="189">
        <f t="shared" si="36"/>
        <v>0</v>
      </c>
      <c r="R103" s="190">
        <v>0</v>
      </c>
    </row>
    <row r="104" spans="1:18" ht="36.75" thickBot="1" x14ac:dyDescent="0.3">
      <c r="A104" s="191">
        <f t="shared" si="29"/>
        <v>67</v>
      </c>
      <c r="B104" s="192">
        <v>6009</v>
      </c>
      <c r="C104" s="193" t="s">
        <v>105</v>
      </c>
      <c r="D104" s="194">
        <f>E104+F104</f>
        <v>50</v>
      </c>
      <c r="E104" s="194">
        <v>50</v>
      </c>
      <c r="F104" s="195">
        <v>0</v>
      </c>
      <c r="G104" s="196">
        <f>F104/D104</f>
        <v>0</v>
      </c>
      <c r="H104" s="195">
        <f>I104+J104</f>
        <v>67</v>
      </c>
      <c r="I104" s="195">
        <v>67</v>
      </c>
      <c r="J104" s="197">
        <v>0</v>
      </c>
      <c r="K104" s="198">
        <f>(J104)/H104</f>
        <v>0</v>
      </c>
      <c r="L104" s="199">
        <f t="shared" si="34"/>
        <v>0</v>
      </c>
      <c r="M104" s="200">
        <v>0</v>
      </c>
      <c r="N104" s="201">
        <v>139</v>
      </c>
      <c r="O104" s="202">
        <v>0</v>
      </c>
      <c r="P104" s="203">
        <f t="shared" si="35"/>
        <v>0</v>
      </c>
      <c r="Q104" s="204">
        <f t="shared" si="36"/>
        <v>0</v>
      </c>
      <c r="R104" s="205">
        <v>0</v>
      </c>
    </row>
  </sheetData>
  <autoFilter ref="A3:R3">
    <sortState ref="A4:R104">
      <sortCondition descending="1" ref="P3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Normal="100" workbookViewId="0">
      <selection activeCell="A34" sqref="A34"/>
    </sheetView>
  </sheetViews>
  <sheetFormatPr defaultRowHeight="12.75" customHeight="1" x14ac:dyDescent="0.2"/>
  <cols>
    <col min="1" max="1" width="9.140625" style="6"/>
    <col min="2" max="2" width="8.28515625" style="10" customWidth="1"/>
    <col min="3" max="3" width="62.140625" style="6" customWidth="1"/>
    <col min="4" max="4" width="21.140625" style="6" customWidth="1"/>
    <col min="5" max="5" width="23.28515625" style="6" hidden="1" customWidth="1"/>
    <col min="6" max="7" width="22.140625" style="6" customWidth="1"/>
    <col min="8" max="8" width="16.7109375" style="6" customWidth="1"/>
    <col min="9" max="260" width="9.140625" style="6"/>
    <col min="261" max="261" width="5.28515625" style="6" customWidth="1"/>
    <col min="262" max="262" width="92.5703125" style="6" customWidth="1"/>
    <col min="263" max="263" width="12.85546875" style="6" customWidth="1"/>
    <col min="264" max="516" width="9.140625" style="6"/>
    <col min="517" max="517" width="5.28515625" style="6" customWidth="1"/>
    <col min="518" max="518" width="92.5703125" style="6" customWidth="1"/>
    <col min="519" max="519" width="12.85546875" style="6" customWidth="1"/>
    <col min="520" max="772" width="9.140625" style="6"/>
    <col min="773" max="773" width="5.28515625" style="6" customWidth="1"/>
    <col min="774" max="774" width="92.5703125" style="6" customWidth="1"/>
    <col min="775" max="775" width="12.85546875" style="6" customWidth="1"/>
    <col min="776" max="1028" width="9.140625" style="6"/>
    <col min="1029" max="1029" width="5.28515625" style="6" customWidth="1"/>
    <col min="1030" max="1030" width="92.5703125" style="6" customWidth="1"/>
    <col min="1031" max="1031" width="12.85546875" style="6" customWidth="1"/>
    <col min="1032" max="1284" width="9.140625" style="6"/>
    <col min="1285" max="1285" width="5.28515625" style="6" customWidth="1"/>
    <col min="1286" max="1286" width="92.5703125" style="6" customWidth="1"/>
    <col min="1287" max="1287" width="12.85546875" style="6" customWidth="1"/>
    <col min="1288" max="1540" width="9.140625" style="6"/>
    <col min="1541" max="1541" width="5.28515625" style="6" customWidth="1"/>
    <col min="1542" max="1542" width="92.5703125" style="6" customWidth="1"/>
    <col min="1543" max="1543" width="12.85546875" style="6" customWidth="1"/>
    <col min="1544" max="1796" width="9.140625" style="6"/>
    <col min="1797" max="1797" width="5.28515625" style="6" customWidth="1"/>
    <col min="1798" max="1798" width="92.5703125" style="6" customWidth="1"/>
    <col min="1799" max="1799" width="12.85546875" style="6" customWidth="1"/>
    <col min="1800" max="2052" width="9.140625" style="6"/>
    <col min="2053" max="2053" width="5.28515625" style="6" customWidth="1"/>
    <col min="2054" max="2054" width="92.5703125" style="6" customWidth="1"/>
    <col min="2055" max="2055" width="12.85546875" style="6" customWidth="1"/>
    <col min="2056" max="2308" width="9.140625" style="6"/>
    <col min="2309" max="2309" width="5.28515625" style="6" customWidth="1"/>
    <col min="2310" max="2310" width="92.5703125" style="6" customWidth="1"/>
    <col min="2311" max="2311" width="12.85546875" style="6" customWidth="1"/>
    <col min="2312" max="2564" width="9.140625" style="6"/>
    <col min="2565" max="2565" width="5.28515625" style="6" customWidth="1"/>
    <col min="2566" max="2566" width="92.5703125" style="6" customWidth="1"/>
    <col min="2567" max="2567" width="12.85546875" style="6" customWidth="1"/>
    <col min="2568" max="2820" width="9.140625" style="6"/>
    <col min="2821" max="2821" width="5.28515625" style="6" customWidth="1"/>
    <col min="2822" max="2822" width="92.5703125" style="6" customWidth="1"/>
    <col min="2823" max="2823" width="12.85546875" style="6" customWidth="1"/>
    <col min="2824" max="3076" width="9.140625" style="6"/>
    <col min="3077" max="3077" width="5.28515625" style="6" customWidth="1"/>
    <col min="3078" max="3078" width="92.5703125" style="6" customWidth="1"/>
    <col min="3079" max="3079" width="12.85546875" style="6" customWidth="1"/>
    <col min="3080" max="3332" width="9.140625" style="6"/>
    <col min="3333" max="3333" width="5.28515625" style="6" customWidth="1"/>
    <col min="3334" max="3334" width="92.5703125" style="6" customWidth="1"/>
    <col min="3335" max="3335" width="12.85546875" style="6" customWidth="1"/>
    <col min="3336" max="3588" width="9.140625" style="6"/>
    <col min="3589" max="3589" width="5.28515625" style="6" customWidth="1"/>
    <col min="3590" max="3590" width="92.5703125" style="6" customWidth="1"/>
    <col min="3591" max="3591" width="12.85546875" style="6" customWidth="1"/>
    <col min="3592" max="3844" width="9.140625" style="6"/>
    <col min="3845" max="3845" width="5.28515625" style="6" customWidth="1"/>
    <col min="3846" max="3846" width="92.5703125" style="6" customWidth="1"/>
    <col min="3847" max="3847" width="12.85546875" style="6" customWidth="1"/>
    <col min="3848" max="4100" width="9.140625" style="6"/>
    <col min="4101" max="4101" width="5.28515625" style="6" customWidth="1"/>
    <col min="4102" max="4102" width="92.5703125" style="6" customWidth="1"/>
    <col min="4103" max="4103" width="12.85546875" style="6" customWidth="1"/>
    <col min="4104" max="4356" width="9.140625" style="6"/>
    <col min="4357" max="4357" width="5.28515625" style="6" customWidth="1"/>
    <col min="4358" max="4358" width="92.5703125" style="6" customWidth="1"/>
    <col min="4359" max="4359" width="12.85546875" style="6" customWidth="1"/>
    <col min="4360" max="4612" width="9.140625" style="6"/>
    <col min="4613" max="4613" width="5.28515625" style="6" customWidth="1"/>
    <col min="4614" max="4614" width="92.5703125" style="6" customWidth="1"/>
    <col min="4615" max="4615" width="12.85546875" style="6" customWidth="1"/>
    <col min="4616" max="4868" width="9.140625" style="6"/>
    <col min="4869" max="4869" width="5.28515625" style="6" customWidth="1"/>
    <col min="4870" max="4870" width="92.5703125" style="6" customWidth="1"/>
    <col min="4871" max="4871" width="12.85546875" style="6" customWidth="1"/>
    <col min="4872" max="5124" width="9.140625" style="6"/>
    <col min="5125" max="5125" width="5.28515625" style="6" customWidth="1"/>
    <col min="5126" max="5126" width="92.5703125" style="6" customWidth="1"/>
    <col min="5127" max="5127" width="12.85546875" style="6" customWidth="1"/>
    <col min="5128" max="5380" width="9.140625" style="6"/>
    <col min="5381" max="5381" width="5.28515625" style="6" customWidth="1"/>
    <col min="5382" max="5382" width="92.5703125" style="6" customWidth="1"/>
    <col min="5383" max="5383" width="12.85546875" style="6" customWidth="1"/>
    <col min="5384" max="5636" width="9.140625" style="6"/>
    <col min="5637" max="5637" width="5.28515625" style="6" customWidth="1"/>
    <col min="5638" max="5638" width="92.5703125" style="6" customWidth="1"/>
    <col min="5639" max="5639" width="12.85546875" style="6" customWidth="1"/>
    <col min="5640" max="5892" width="9.140625" style="6"/>
    <col min="5893" max="5893" width="5.28515625" style="6" customWidth="1"/>
    <col min="5894" max="5894" width="92.5703125" style="6" customWidth="1"/>
    <col min="5895" max="5895" width="12.85546875" style="6" customWidth="1"/>
    <col min="5896" max="6148" width="9.140625" style="6"/>
    <col min="6149" max="6149" width="5.28515625" style="6" customWidth="1"/>
    <col min="6150" max="6150" width="92.5703125" style="6" customWidth="1"/>
    <col min="6151" max="6151" width="12.85546875" style="6" customWidth="1"/>
    <col min="6152" max="6404" width="9.140625" style="6"/>
    <col min="6405" max="6405" width="5.28515625" style="6" customWidth="1"/>
    <col min="6406" max="6406" width="92.5703125" style="6" customWidth="1"/>
    <col min="6407" max="6407" width="12.85546875" style="6" customWidth="1"/>
    <col min="6408" max="6660" width="9.140625" style="6"/>
    <col min="6661" max="6661" width="5.28515625" style="6" customWidth="1"/>
    <col min="6662" max="6662" width="92.5703125" style="6" customWidth="1"/>
    <col min="6663" max="6663" width="12.85546875" style="6" customWidth="1"/>
    <col min="6664" max="6916" width="9.140625" style="6"/>
    <col min="6917" max="6917" width="5.28515625" style="6" customWidth="1"/>
    <col min="6918" max="6918" width="92.5703125" style="6" customWidth="1"/>
    <col min="6919" max="6919" width="12.85546875" style="6" customWidth="1"/>
    <col min="6920" max="7172" width="9.140625" style="6"/>
    <col min="7173" max="7173" width="5.28515625" style="6" customWidth="1"/>
    <col min="7174" max="7174" width="92.5703125" style="6" customWidth="1"/>
    <col min="7175" max="7175" width="12.85546875" style="6" customWidth="1"/>
    <col min="7176" max="7428" width="9.140625" style="6"/>
    <col min="7429" max="7429" width="5.28515625" style="6" customWidth="1"/>
    <col min="7430" max="7430" width="92.5703125" style="6" customWidth="1"/>
    <col min="7431" max="7431" width="12.85546875" style="6" customWidth="1"/>
    <col min="7432" max="7684" width="9.140625" style="6"/>
    <col min="7685" max="7685" width="5.28515625" style="6" customWidth="1"/>
    <col min="7686" max="7686" width="92.5703125" style="6" customWidth="1"/>
    <col min="7687" max="7687" width="12.85546875" style="6" customWidth="1"/>
    <col min="7688" max="7940" width="9.140625" style="6"/>
    <col min="7941" max="7941" width="5.28515625" style="6" customWidth="1"/>
    <col min="7942" max="7942" width="92.5703125" style="6" customWidth="1"/>
    <col min="7943" max="7943" width="12.85546875" style="6" customWidth="1"/>
    <col min="7944" max="8196" width="9.140625" style="6"/>
    <col min="8197" max="8197" width="5.28515625" style="6" customWidth="1"/>
    <col min="8198" max="8198" width="92.5703125" style="6" customWidth="1"/>
    <col min="8199" max="8199" width="12.85546875" style="6" customWidth="1"/>
    <col min="8200" max="8452" width="9.140625" style="6"/>
    <col min="8453" max="8453" width="5.28515625" style="6" customWidth="1"/>
    <col min="8454" max="8454" width="92.5703125" style="6" customWidth="1"/>
    <col min="8455" max="8455" width="12.85546875" style="6" customWidth="1"/>
    <col min="8456" max="8708" width="9.140625" style="6"/>
    <col min="8709" max="8709" width="5.28515625" style="6" customWidth="1"/>
    <col min="8710" max="8710" width="92.5703125" style="6" customWidth="1"/>
    <col min="8711" max="8711" width="12.85546875" style="6" customWidth="1"/>
    <col min="8712" max="8964" width="9.140625" style="6"/>
    <col min="8965" max="8965" width="5.28515625" style="6" customWidth="1"/>
    <col min="8966" max="8966" width="92.5703125" style="6" customWidth="1"/>
    <col min="8967" max="8967" width="12.85546875" style="6" customWidth="1"/>
    <col min="8968" max="9220" width="9.140625" style="6"/>
    <col min="9221" max="9221" width="5.28515625" style="6" customWidth="1"/>
    <col min="9222" max="9222" width="92.5703125" style="6" customWidth="1"/>
    <col min="9223" max="9223" width="12.85546875" style="6" customWidth="1"/>
    <col min="9224" max="9476" width="9.140625" style="6"/>
    <col min="9477" max="9477" width="5.28515625" style="6" customWidth="1"/>
    <col min="9478" max="9478" width="92.5703125" style="6" customWidth="1"/>
    <col min="9479" max="9479" width="12.85546875" style="6" customWidth="1"/>
    <col min="9480" max="9732" width="9.140625" style="6"/>
    <col min="9733" max="9733" width="5.28515625" style="6" customWidth="1"/>
    <col min="9734" max="9734" width="92.5703125" style="6" customWidth="1"/>
    <col min="9735" max="9735" width="12.85546875" style="6" customWidth="1"/>
    <col min="9736" max="9988" width="9.140625" style="6"/>
    <col min="9989" max="9989" width="5.28515625" style="6" customWidth="1"/>
    <col min="9990" max="9990" width="92.5703125" style="6" customWidth="1"/>
    <col min="9991" max="9991" width="12.85546875" style="6" customWidth="1"/>
    <col min="9992" max="10244" width="9.140625" style="6"/>
    <col min="10245" max="10245" width="5.28515625" style="6" customWidth="1"/>
    <col min="10246" max="10246" width="92.5703125" style="6" customWidth="1"/>
    <col min="10247" max="10247" width="12.85546875" style="6" customWidth="1"/>
    <col min="10248" max="10500" width="9.140625" style="6"/>
    <col min="10501" max="10501" width="5.28515625" style="6" customWidth="1"/>
    <col min="10502" max="10502" width="92.5703125" style="6" customWidth="1"/>
    <col min="10503" max="10503" width="12.85546875" style="6" customWidth="1"/>
    <col min="10504" max="10756" width="9.140625" style="6"/>
    <col min="10757" max="10757" width="5.28515625" style="6" customWidth="1"/>
    <col min="10758" max="10758" width="92.5703125" style="6" customWidth="1"/>
    <col min="10759" max="10759" width="12.85546875" style="6" customWidth="1"/>
    <col min="10760" max="11012" width="9.140625" style="6"/>
    <col min="11013" max="11013" width="5.28515625" style="6" customWidth="1"/>
    <col min="11014" max="11014" width="92.5703125" style="6" customWidth="1"/>
    <col min="11015" max="11015" width="12.85546875" style="6" customWidth="1"/>
    <col min="11016" max="11268" width="9.140625" style="6"/>
    <col min="11269" max="11269" width="5.28515625" style="6" customWidth="1"/>
    <col min="11270" max="11270" width="92.5703125" style="6" customWidth="1"/>
    <col min="11271" max="11271" width="12.85546875" style="6" customWidth="1"/>
    <col min="11272" max="11524" width="9.140625" style="6"/>
    <col min="11525" max="11525" width="5.28515625" style="6" customWidth="1"/>
    <col min="11526" max="11526" width="92.5703125" style="6" customWidth="1"/>
    <col min="11527" max="11527" width="12.85546875" style="6" customWidth="1"/>
    <col min="11528" max="11780" width="9.140625" style="6"/>
    <col min="11781" max="11781" width="5.28515625" style="6" customWidth="1"/>
    <col min="11782" max="11782" width="92.5703125" style="6" customWidth="1"/>
    <col min="11783" max="11783" width="12.85546875" style="6" customWidth="1"/>
    <col min="11784" max="12036" width="9.140625" style="6"/>
    <col min="12037" max="12037" width="5.28515625" style="6" customWidth="1"/>
    <col min="12038" max="12038" width="92.5703125" style="6" customWidth="1"/>
    <col min="12039" max="12039" width="12.85546875" style="6" customWidth="1"/>
    <col min="12040" max="12292" width="9.140625" style="6"/>
    <col min="12293" max="12293" width="5.28515625" style="6" customWidth="1"/>
    <col min="12294" max="12294" width="92.5703125" style="6" customWidth="1"/>
    <col min="12295" max="12295" width="12.85546875" style="6" customWidth="1"/>
    <col min="12296" max="12548" width="9.140625" style="6"/>
    <col min="12549" max="12549" width="5.28515625" style="6" customWidth="1"/>
    <col min="12550" max="12550" width="92.5703125" style="6" customWidth="1"/>
    <col min="12551" max="12551" width="12.85546875" style="6" customWidth="1"/>
    <col min="12552" max="12804" width="9.140625" style="6"/>
    <col min="12805" max="12805" width="5.28515625" style="6" customWidth="1"/>
    <col min="12806" max="12806" width="92.5703125" style="6" customWidth="1"/>
    <col min="12807" max="12807" width="12.85546875" style="6" customWidth="1"/>
    <col min="12808" max="13060" width="9.140625" style="6"/>
    <col min="13061" max="13061" width="5.28515625" style="6" customWidth="1"/>
    <col min="13062" max="13062" width="92.5703125" style="6" customWidth="1"/>
    <col min="13063" max="13063" width="12.85546875" style="6" customWidth="1"/>
    <col min="13064" max="13316" width="9.140625" style="6"/>
    <col min="13317" max="13317" width="5.28515625" style="6" customWidth="1"/>
    <col min="13318" max="13318" width="92.5703125" style="6" customWidth="1"/>
    <col min="13319" max="13319" width="12.85546875" style="6" customWidth="1"/>
    <col min="13320" max="13572" width="9.140625" style="6"/>
    <col min="13573" max="13573" width="5.28515625" style="6" customWidth="1"/>
    <col min="13574" max="13574" width="92.5703125" style="6" customWidth="1"/>
    <col min="13575" max="13575" width="12.85546875" style="6" customWidth="1"/>
    <col min="13576" max="13828" width="9.140625" style="6"/>
    <col min="13829" max="13829" width="5.28515625" style="6" customWidth="1"/>
    <col min="13830" max="13830" width="92.5703125" style="6" customWidth="1"/>
    <col min="13831" max="13831" width="12.85546875" style="6" customWidth="1"/>
    <col min="13832" max="14084" width="9.140625" style="6"/>
    <col min="14085" max="14085" width="5.28515625" style="6" customWidth="1"/>
    <col min="14086" max="14086" width="92.5703125" style="6" customWidth="1"/>
    <col min="14087" max="14087" width="12.85546875" style="6" customWidth="1"/>
    <col min="14088" max="14340" width="9.140625" style="6"/>
    <col min="14341" max="14341" width="5.28515625" style="6" customWidth="1"/>
    <col min="14342" max="14342" width="92.5703125" style="6" customWidth="1"/>
    <col min="14343" max="14343" width="12.85546875" style="6" customWidth="1"/>
    <col min="14344" max="14596" width="9.140625" style="6"/>
    <col min="14597" max="14597" width="5.28515625" style="6" customWidth="1"/>
    <col min="14598" max="14598" width="92.5703125" style="6" customWidth="1"/>
    <col min="14599" max="14599" width="12.85546875" style="6" customWidth="1"/>
    <col min="14600" max="14852" width="9.140625" style="6"/>
    <col min="14853" max="14853" width="5.28515625" style="6" customWidth="1"/>
    <col min="14854" max="14854" width="92.5703125" style="6" customWidth="1"/>
    <col min="14855" max="14855" width="12.85546875" style="6" customWidth="1"/>
    <col min="14856" max="15108" width="9.140625" style="6"/>
    <col min="15109" max="15109" width="5.28515625" style="6" customWidth="1"/>
    <col min="15110" max="15110" width="92.5703125" style="6" customWidth="1"/>
    <col min="15111" max="15111" width="12.85546875" style="6" customWidth="1"/>
    <col min="15112" max="15364" width="9.140625" style="6"/>
    <col min="15365" max="15365" width="5.28515625" style="6" customWidth="1"/>
    <col min="15366" max="15366" width="92.5703125" style="6" customWidth="1"/>
    <col min="15367" max="15367" width="12.85546875" style="6" customWidth="1"/>
    <col min="15368" max="15620" width="9.140625" style="6"/>
    <col min="15621" max="15621" width="5.28515625" style="6" customWidth="1"/>
    <col min="15622" max="15622" width="92.5703125" style="6" customWidth="1"/>
    <col min="15623" max="15623" width="12.85546875" style="6" customWidth="1"/>
    <col min="15624" max="15876" width="9.140625" style="6"/>
    <col min="15877" max="15877" width="5.28515625" style="6" customWidth="1"/>
    <col min="15878" max="15878" width="92.5703125" style="6" customWidth="1"/>
    <col min="15879" max="15879" width="12.85546875" style="6" customWidth="1"/>
    <col min="15880" max="16132" width="9.140625" style="6"/>
    <col min="16133" max="16133" width="5.28515625" style="6" customWidth="1"/>
    <col min="16134" max="16134" width="92.5703125" style="6" customWidth="1"/>
    <col min="16135" max="16135" width="12.85546875" style="6" customWidth="1"/>
    <col min="16136" max="16384" width="9.140625" style="6"/>
  </cols>
  <sheetData>
    <row r="1" spans="1:8" ht="17.25" customHeight="1" thickBot="1" x14ac:dyDescent="0.25">
      <c r="A1" s="324"/>
      <c r="B1" s="324"/>
      <c r="C1" s="324"/>
      <c r="D1" s="324"/>
      <c r="E1" s="324"/>
      <c r="F1" s="324"/>
      <c r="G1" s="16"/>
    </row>
    <row r="2" spans="1:8" ht="79.5" customHeight="1" thickBot="1" x14ac:dyDescent="0.25">
      <c r="A2" s="1" t="s">
        <v>8</v>
      </c>
      <c r="B2" s="2" t="s">
        <v>5</v>
      </c>
      <c r="C2" s="2" t="s">
        <v>6</v>
      </c>
      <c r="D2" s="2" t="s">
        <v>122</v>
      </c>
      <c r="E2" s="2" t="s">
        <v>9</v>
      </c>
      <c r="F2" s="2" t="s">
        <v>123</v>
      </c>
      <c r="G2" s="2" t="s">
        <v>126</v>
      </c>
      <c r="H2" s="7" t="s">
        <v>4</v>
      </c>
    </row>
    <row r="3" spans="1:8" ht="12.75" customHeight="1" thickBot="1" x14ac:dyDescent="0.25">
      <c r="A3" s="11"/>
      <c r="B3" s="12"/>
      <c r="C3" s="12"/>
      <c r="D3" s="12"/>
      <c r="E3" s="12"/>
      <c r="F3" s="12"/>
      <c r="G3" s="15"/>
      <c r="H3" s="13"/>
    </row>
    <row r="4" spans="1:8" ht="25.5" x14ac:dyDescent="0.2">
      <c r="A4" s="154">
        <f t="shared" ref="A4:A35" si="0">A3+1</f>
        <v>1</v>
      </c>
      <c r="B4" s="155">
        <v>701</v>
      </c>
      <c r="C4" s="156" t="s">
        <v>18</v>
      </c>
      <c r="D4" s="154">
        <v>32</v>
      </c>
      <c r="E4" s="157">
        <v>113</v>
      </c>
      <c r="F4" s="158">
        <f t="shared" ref="F4:F35" si="1">E4-D4</f>
        <v>81</v>
      </c>
      <c r="G4" s="158">
        <v>0</v>
      </c>
      <c r="H4" s="159">
        <f t="shared" ref="H4:H35" si="2">(G4-F4)/(F4+G4)</f>
        <v>-1</v>
      </c>
    </row>
    <row r="5" spans="1:8" ht="38.25" x14ac:dyDescent="0.2">
      <c r="A5" s="154">
        <f t="shared" si="0"/>
        <v>2</v>
      </c>
      <c r="B5" s="155">
        <v>1702</v>
      </c>
      <c r="C5" s="156" t="s">
        <v>28</v>
      </c>
      <c r="D5" s="154">
        <v>11</v>
      </c>
      <c r="E5" s="157">
        <v>58</v>
      </c>
      <c r="F5" s="158">
        <f t="shared" si="1"/>
        <v>47</v>
      </c>
      <c r="G5" s="158">
        <v>0</v>
      </c>
      <c r="H5" s="159">
        <f t="shared" si="2"/>
        <v>-1</v>
      </c>
    </row>
    <row r="6" spans="1:8" ht="38.25" x14ac:dyDescent="0.2">
      <c r="A6" s="154">
        <f t="shared" si="0"/>
        <v>3</v>
      </c>
      <c r="B6" s="155">
        <v>2602</v>
      </c>
      <c r="C6" s="156" t="s">
        <v>38</v>
      </c>
      <c r="D6" s="154">
        <v>0</v>
      </c>
      <c r="E6" s="157">
        <v>9</v>
      </c>
      <c r="F6" s="158">
        <f t="shared" si="1"/>
        <v>9</v>
      </c>
      <c r="G6" s="158">
        <v>0</v>
      </c>
      <c r="H6" s="159">
        <f t="shared" si="2"/>
        <v>-1</v>
      </c>
    </row>
    <row r="7" spans="1:8" ht="25.5" x14ac:dyDescent="0.2">
      <c r="A7" s="154">
        <f t="shared" si="0"/>
        <v>4</v>
      </c>
      <c r="B7" s="155">
        <v>3002</v>
      </c>
      <c r="C7" s="156" t="s">
        <v>40</v>
      </c>
      <c r="D7" s="154">
        <v>9</v>
      </c>
      <c r="E7" s="157">
        <v>42</v>
      </c>
      <c r="F7" s="158">
        <f t="shared" si="1"/>
        <v>33</v>
      </c>
      <c r="G7" s="158">
        <v>0</v>
      </c>
      <c r="H7" s="159">
        <f t="shared" si="2"/>
        <v>-1</v>
      </c>
    </row>
    <row r="8" spans="1:8" ht="25.5" x14ac:dyDescent="0.2">
      <c r="A8" s="154">
        <f t="shared" si="0"/>
        <v>5</v>
      </c>
      <c r="B8" s="155">
        <v>3302</v>
      </c>
      <c r="C8" s="156" t="s">
        <v>44</v>
      </c>
      <c r="D8" s="154">
        <v>2</v>
      </c>
      <c r="E8" s="157">
        <v>6</v>
      </c>
      <c r="F8" s="158">
        <f t="shared" si="1"/>
        <v>4</v>
      </c>
      <c r="G8" s="158">
        <v>0</v>
      </c>
      <c r="H8" s="159">
        <f t="shared" si="2"/>
        <v>-1</v>
      </c>
    </row>
    <row r="9" spans="1:8" ht="25.5" x14ac:dyDescent="0.2">
      <c r="A9" s="154">
        <f t="shared" si="0"/>
        <v>6</v>
      </c>
      <c r="B9" s="155">
        <v>3409</v>
      </c>
      <c r="C9" s="156" t="s">
        <v>46</v>
      </c>
      <c r="D9" s="154">
        <v>18</v>
      </c>
      <c r="E9" s="157">
        <v>38</v>
      </c>
      <c r="F9" s="158">
        <f t="shared" si="1"/>
        <v>20</v>
      </c>
      <c r="G9" s="158">
        <v>0</v>
      </c>
      <c r="H9" s="159">
        <f t="shared" si="2"/>
        <v>-1</v>
      </c>
    </row>
    <row r="10" spans="1:8" ht="25.5" x14ac:dyDescent="0.2">
      <c r="A10" s="154">
        <f t="shared" si="0"/>
        <v>7</v>
      </c>
      <c r="B10" s="155">
        <v>3422</v>
      </c>
      <c r="C10" s="156" t="s">
        <v>53</v>
      </c>
      <c r="D10" s="154">
        <v>0</v>
      </c>
      <c r="E10" s="157">
        <v>5</v>
      </c>
      <c r="F10" s="158">
        <f t="shared" si="1"/>
        <v>5</v>
      </c>
      <c r="G10" s="158">
        <v>0</v>
      </c>
      <c r="H10" s="159">
        <f t="shared" si="2"/>
        <v>-1</v>
      </c>
    </row>
    <row r="11" spans="1:8" ht="25.5" x14ac:dyDescent="0.2">
      <c r="A11" s="154">
        <f t="shared" si="0"/>
        <v>8</v>
      </c>
      <c r="B11" s="155">
        <v>4023</v>
      </c>
      <c r="C11" s="156" t="s">
        <v>62</v>
      </c>
      <c r="D11" s="154">
        <v>0</v>
      </c>
      <c r="E11" s="157">
        <v>3</v>
      </c>
      <c r="F11" s="158">
        <f t="shared" si="1"/>
        <v>3</v>
      </c>
      <c r="G11" s="158">
        <v>0</v>
      </c>
      <c r="H11" s="159">
        <f t="shared" si="2"/>
        <v>-1</v>
      </c>
    </row>
    <row r="12" spans="1:8" ht="25.5" x14ac:dyDescent="0.2">
      <c r="A12" s="154">
        <f t="shared" si="0"/>
        <v>9</v>
      </c>
      <c r="B12" s="155">
        <v>5602</v>
      </c>
      <c r="C12" s="156" t="s">
        <v>90</v>
      </c>
      <c r="D12" s="154">
        <v>11</v>
      </c>
      <c r="E12" s="157">
        <v>20</v>
      </c>
      <c r="F12" s="158">
        <f t="shared" si="1"/>
        <v>9</v>
      </c>
      <c r="G12" s="158">
        <v>0</v>
      </c>
      <c r="H12" s="159">
        <f t="shared" si="2"/>
        <v>-1</v>
      </c>
    </row>
    <row r="13" spans="1:8" ht="38.25" x14ac:dyDescent="0.2">
      <c r="A13" s="154">
        <f t="shared" si="0"/>
        <v>10</v>
      </c>
      <c r="B13" s="311">
        <v>5702</v>
      </c>
      <c r="C13" s="312" t="s">
        <v>92</v>
      </c>
      <c r="D13" s="313">
        <v>0</v>
      </c>
      <c r="E13" s="158">
        <v>6</v>
      </c>
      <c r="F13" s="158">
        <f t="shared" si="1"/>
        <v>6</v>
      </c>
      <c r="G13" s="158">
        <v>0</v>
      </c>
      <c r="H13" s="159">
        <f t="shared" si="2"/>
        <v>-1</v>
      </c>
    </row>
    <row r="14" spans="1:8" ht="38.25" x14ac:dyDescent="0.2">
      <c r="A14" s="154">
        <f t="shared" si="0"/>
        <v>11</v>
      </c>
      <c r="B14" s="155">
        <v>5721</v>
      </c>
      <c r="C14" s="156" t="s">
        <v>98</v>
      </c>
      <c r="D14" s="154">
        <v>3</v>
      </c>
      <c r="E14" s="157">
        <v>23</v>
      </c>
      <c r="F14" s="158">
        <f t="shared" si="1"/>
        <v>20</v>
      </c>
      <c r="G14" s="158">
        <v>0</v>
      </c>
      <c r="H14" s="159">
        <f t="shared" si="2"/>
        <v>-1</v>
      </c>
    </row>
    <row r="15" spans="1:8" ht="25.5" x14ac:dyDescent="0.2">
      <c r="A15" s="154">
        <f t="shared" si="0"/>
        <v>12</v>
      </c>
      <c r="B15" s="155">
        <v>6004</v>
      </c>
      <c r="C15" s="156" t="s">
        <v>102</v>
      </c>
      <c r="D15" s="154">
        <v>0</v>
      </c>
      <c r="E15" s="157">
        <v>3</v>
      </c>
      <c r="F15" s="158">
        <f t="shared" si="1"/>
        <v>3</v>
      </c>
      <c r="G15" s="158">
        <v>0</v>
      </c>
      <c r="H15" s="159">
        <f t="shared" si="2"/>
        <v>-1</v>
      </c>
    </row>
    <row r="16" spans="1:8" ht="38.25" x14ac:dyDescent="0.2">
      <c r="A16" s="154">
        <f t="shared" si="0"/>
        <v>13</v>
      </c>
      <c r="B16" s="155">
        <v>6013</v>
      </c>
      <c r="C16" s="156" t="s">
        <v>108</v>
      </c>
      <c r="D16" s="154">
        <v>46</v>
      </c>
      <c r="E16" s="157">
        <v>156</v>
      </c>
      <c r="F16" s="158">
        <f t="shared" si="1"/>
        <v>110</v>
      </c>
      <c r="G16" s="158">
        <v>0</v>
      </c>
      <c r="H16" s="159">
        <f t="shared" si="2"/>
        <v>-1</v>
      </c>
    </row>
    <row r="17" spans="1:8" ht="25.5" x14ac:dyDescent="0.2">
      <c r="A17" s="154">
        <f t="shared" si="0"/>
        <v>14</v>
      </c>
      <c r="B17" s="155">
        <v>6025</v>
      </c>
      <c r="C17" s="156" t="s">
        <v>113</v>
      </c>
      <c r="D17" s="154">
        <v>1</v>
      </c>
      <c r="E17" s="157">
        <v>2</v>
      </c>
      <c r="F17" s="158">
        <f t="shared" si="1"/>
        <v>1</v>
      </c>
      <c r="G17" s="158">
        <v>0</v>
      </c>
      <c r="H17" s="159">
        <f t="shared" si="2"/>
        <v>-1</v>
      </c>
    </row>
    <row r="18" spans="1:8" ht="38.25" x14ac:dyDescent="0.2">
      <c r="A18" s="148">
        <f t="shared" si="0"/>
        <v>15</v>
      </c>
      <c r="B18" s="149">
        <v>5202</v>
      </c>
      <c r="C18" s="150" t="s">
        <v>82</v>
      </c>
      <c r="D18" s="148">
        <v>21</v>
      </c>
      <c r="E18" s="151">
        <v>65</v>
      </c>
      <c r="F18" s="152">
        <f t="shared" si="1"/>
        <v>44</v>
      </c>
      <c r="G18" s="152">
        <v>1</v>
      </c>
      <c r="H18" s="153">
        <f t="shared" si="2"/>
        <v>-0.9555555555555556</v>
      </c>
    </row>
    <row r="19" spans="1:8" ht="38.25" x14ac:dyDescent="0.2">
      <c r="A19" s="148">
        <f t="shared" si="0"/>
        <v>16</v>
      </c>
      <c r="B19" s="149">
        <v>5705</v>
      </c>
      <c r="C19" s="150" t="s">
        <v>93</v>
      </c>
      <c r="D19" s="148">
        <v>1</v>
      </c>
      <c r="E19" s="151">
        <v>49</v>
      </c>
      <c r="F19" s="152">
        <f t="shared" si="1"/>
        <v>48</v>
      </c>
      <c r="G19" s="152">
        <v>2</v>
      </c>
      <c r="H19" s="153">
        <f t="shared" si="2"/>
        <v>-0.92</v>
      </c>
    </row>
    <row r="20" spans="1:8" ht="38.25" x14ac:dyDescent="0.2">
      <c r="A20" s="148">
        <f t="shared" si="0"/>
        <v>17</v>
      </c>
      <c r="B20" s="149">
        <v>1202</v>
      </c>
      <c r="C20" s="150" t="s">
        <v>23</v>
      </c>
      <c r="D20" s="148">
        <v>7</v>
      </c>
      <c r="E20" s="151">
        <v>58</v>
      </c>
      <c r="F20" s="152">
        <f t="shared" si="1"/>
        <v>51</v>
      </c>
      <c r="G20" s="152">
        <v>4</v>
      </c>
      <c r="H20" s="153">
        <f t="shared" si="2"/>
        <v>-0.8545454545454545</v>
      </c>
    </row>
    <row r="21" spans="1:8" ht="38.25" x14ac:dyDescent="0.2">
      <c r="A21" s="148">
        <f t="shared" si="0"/>
        <v>18</v>
      </c>
      <c r="B21" s="149">
        <v>3102</v>
      </c>
      <c r="C21" s="150" t="s">
        <v>41</v>
      </c>
      <c r="D21" s="148">
        <v>0</v>
      </c>
      <c r="E21" s="151">
        <v>10</v>
      </c>
      <c r="F21" s="152">
        <f t="shared" si="1"/>
        <v>10</v>
      </c>
      <c r="G21" s="152">
        <v>1</v>
      </c>
      <c r="H21" s="153">
        <f t="shared" si="2"/>
        <v>-0.81818181818181823</v>
      </c>
    </row>
    <row r="22" spans="1:8" ht="25.5" x14ac:dyDescent="0.2">
      <c r="A22" s="148">
        <f t="shared" si="0"/>
        <v>19</v>
      </c>
      <c r="B22" s="149">
        <v>4098</v>
      </c>
      <c r="C22" s="150" t="s">
        <v>71</v>
      </c>
      <c r="D22" s="148">
        <v>3</v>
      </c>
      <c r="E22" s="151">
        <v>81</v>
      </c>
      <c r="F22" s="152">
        <f t="shared" si="1"/>
        <v>78</v>
      </c>
      <c r="G22" s="152">
        <v>9</v>
      </c>
      <c r="H22" s="153">
        <f t="shared" si="2"/>
        <v>-0.7931034482758621</v>
      </c>
    </row>
    <row r="23" spans="1:8" ht="38.25" x14ac:dyDescent="0.2">
      <c r="A23" s="148">
        <f t="shared" si="0"/>
        <v>20</v>
      </c>
      <c r="B23" s="149">
        <v>5716</v>
      </c>
      <c r="C23" s="150" t="s">
        <v>97</v>
      </c>
      <c r="D23" s="148">
        <v>6</v>
      </c>
      <c r="E23" s="151">
        <v>19</v>
      </c>
      <c r="F23" s="152">
        <f t="shared" si="1"/>
        <v>13</v>
      </c>
      <c r="G23" s="152">
        <v>2</v>
      </c>
      <c r="H23" s="153">
        <f t="shared" si="2"/>
        <v>-0.73333333333333328</v>
      </c>
    </row>
    <row r="24" spans="1:8" ht="25.5" x14ac:dyDescent="0.2">
      <c r="A24" s="148">
        <f t="shared" si="0"/>
        <v>21</v>
      </c>
      <c r="B24" s="149">
        <v>1402</v>
      </c>
      <c r="C24" s="150" t="s">
        <v>25</v>
      </c>
      <c r="D24" s="148">
        <v>0</v>
      </c>
      <c r="E24" s="151">
        <v>21</v>
      </c>
      <c r="F24" s="152">
        <f t="shared" si="1"/>
        <v>21</v>
      </c>
      <c r="G24" s="152">
        <v>4</v>
      </c>
      <c r="H24" s="153">
        <f t="shared" si="2"/>
        <v>-0.68</v>
      </c>
    </row>
    <row r="25" spans="1:8" ht="25.5" x14ac:dyDescent="0.2">
      <c r="A25" s="148">
        <f t="shared" si="0"/>
        <v>22</v>
      </c>
      <c r="B25" s="149">
        <v>5306</v>
      </c>
      <c r="C25" s="150" t="s">
        <v>85</v>
      </c>
      <c r="D25" s="148">
        <v>19</v>
      </c>
      <c r="E25" s="151">
        <v>55</v>
      </c>
      <c r="F25" s="152">
        <f t="shared" si="1"/>
        <v>36</v>
      </c>
      <c r="G25" s="152">
        <v>8</v>
      </c>
      <c r="H25" s="153">
        <f t="shared" si="2"/>
        <v>-0.63636363636363635</v>
      </c>
    </row>
    <row r="26" spans="1:8" ht="25.5" x14ac:dyDescent="0.2">
      <c r="A26" s="148">
        <f t="shared" si="0"/>
        <v>23</v>
      </c>
      <c r="B26" s="149">
        <v>1002</v>
      </c>
      <c r="C26" s="150" t="s">
        <v>21</v>
      </c>
      <c r="D26" s="148">
        <v>0</v>
      </c>
      <c r="E26" s="151">
        <v>3</v>
      </c>
      <c r="F26" s="152">
        <f t="shared" si="1"/>
        <v>3</v>
      </c>
      <c r="G26" s="152">
        <v>1</v>
      </c>
      <c r="H26" s="153">
        <f t="shared" si="2"/>
        <v>-0.5</v>
      </c>
    </row>
    <row r="27" spans="1:8" ht="38.25" x14ac:dyDescent="0.2">
      <c r="A27" s="148">
        <f t="shared" si="0"/>
        <v>24</v>
      </c>
      <c r="B27" s="149">
        <v>4043</v>
      </c>
      <c r="C27" s="150" t="s">
        <v>65</v>
      </c>
      <c r="D27" s="148">
        <v>2</v>
      </c>
      <c r="E27" s="151">
        <v>16</v>
      </c>
      <c r="F27" s="152">
        <f t="shared" si="1"/>
        <v>14</v>
      </c>
      <c r="G27" s="152">
        <v>5</v>
      </c>
      <c r="H27" s="153">
        <f t="shared" si="2"/>
        <v>-0.47368421052631576</v>
      </c>
    </row>
    <row r="28" spans="1:8" ht="25.5" x14ac:dyDescent="0.2">
      <c r="A28" s="148">
        <f t="shared" si="0"/>
        <v>25</v>
      </c>
      <c r="B28" s="149">
        <v>5007</v>
      </c>
      <c r="C28" s="150" t="s">
        <v>75</v>
      </c>
      <c r="D28" s="148">
        <v>7</v>
      </c>
      <c r="E28" s="151">
        <v>42</v>
      </c>
      <c r="F28" s="152">
        <f t="shared" si="1"/>
        <v>35</v>
      </c>
      <c r="G28" s="152">
        <v>17</v>
      </c>
      <c r="H28" s="153">
        <f t="shared" si="2"/>
        <v>-0.34615384615384615</v>
      </c>
    </row>
    <row r="29" spans="1:8" ht="32.25" customHeight="1" x14ac:dyDescent="0.2">
      <c r="A29" s="148">
        <f t="shared" si="0"/>
        <v>26</v>
      </c>
      <c r="B29" s="149">
        <v>4003</v>
      </c>
      <c r="C29" s="150" t="s">
        <v>56</v>
      </c>
      <c r="D29" s="148">
        <v>3</v>
      </c>
      <c r="E29" s="151">
        <v>21</v>
      </c>
      <c r="F29" s="152">
        <f t="shared" si="1"/>
        <v>18</v>
      </c>
      <c r="G29" s="152">
        <v>10</v>
      </c>
      <c r="H29" s="153">
        <f t="shared" si="2"/>
        <v>-0.2857142857142857</v>
      </c>
    </row>
    <row r="30" spans="1:8" ht="38.25" x14ac:dyDescent="0.2">
      <c r="A30" s="148">
        <f t="shared" si="0"/>
        <v>27</v>
      </c>
      <c r="B30" s="149">
        <v>2302</v>
      </c>
      <c r="C30" s="150" t="s">
        <v>35</v>
      </c>
      <c r="D30" s="148">
        <v>1</v>
      </c>
      <c r="E30" s="151">
        <v>7</v>
      </c>
      <c r="F30" s="152">
        <f t="shared" si="1"/>
        <v>6</v>
      </c>
      <c r="G30" s="152">
        <v>4</v>
      </c>
      <c r="H30" s="153">
        <f t="shared" si="2"/>
        <v>-0.2</v>
      </c>
    </row>
    <row r="31" spans="1:8" ht="38.25" x14ac:dyDescent="0.2">
      <c r="A31" s="148">
        <f t="shared" si="0"/>
        <v>28</v>
      </c>
      <c r="B31" s="149">
        <v>6021</v>
      </c>
      <c r="C31" s="150" t="s">
        <v>111</v>
      </c>
      <c r="D31" s="148">
        <v>2</v>
      </c>
      <c r="E31" s="151">
        <v>7</v>
      </c>
      <c r="F31" s="152">
        <f t="shared" si="1"/>
        <v>5</v>
      </c>
      <c r="G31" s="152">
        <v>4</v>
      </c>
      <c r="H31" s="153">
        <f t="shared" si="2"/>
        <v>-0.1111111111111111</v>
      </c>
    </row>
    <row r="32" spans="1:8" ht="25.5" x14ac:dyDescent="0.2">
      <c r="A32" s="148">
        <f t="shared" si="0"/>
        <v>29</v>
      </c>
      <c r="B32" s="149">
        <v>6008</v>
      </c>
      <c r="C32" s="150" t="s">
        <v>104</v>
      </c>
      <c r="D32" s="148">
        <v>12</v>
      </c>
      <c r="E32" s="151">
        <v>59</v>
      </c>
      <c r="F32" s="152">
        <f t="shared" si="1"/>
        <v>47</v>
      </c>
      <c r="G32" s="152">
        <v>38</v>
      </c>
      <c r="H32" s="153">
        <f t="shared" si="2"/>
        <v>-0.10588235294117647</v>
      </c>
    </row>
    <row r="33" spans="1:8" ht="25.5" x14ac:dyDescent="0.2">
      <c r="A33" s="148">
        <f t="shared" si="0"/>
        <v>30</v>
      </c>
      <c r="B33" s="149">
        <v>3414</v>
      </c>
      <c r="C33" s="150" t="s">
        <v>49</v>
      </c>
      <c r="D33" s="148">
        <v>3</v>
      </c>
      <c r="E33" s="151">
        <v>9</v>
      </c>
      <c r="F33" s="152">
        <f t="shared" si="1"/>
        <v>6</v>
      </c>
      <c r="G33" s="152">
        <v>5</v>
      </c>
      <c r="H33" s="153">
        <f t="shared" si="2"/>
        <v>-9.0909090909090912E-2</v>
      </c>
    </row>
    <row r="34" spans="1:8" ht="25.5" x14ac:dyDescent="0.2">
      <c r="A34" s="314">
        <f t="shared" si="0"/>
        <v>31</v>
      </c>
      <c r="B34" s="315">
        <v>5501</v>
      </c>
      <c r="C34" s="316" t="s">
        <v>88</v>
      </c>
      <c r="D34" s="314">
        <v>18</v>
      </c>
      <c r="E34" s="317">
        <v>81</v>
      </c>
      <c r="F34" s="318">
        <f t="shared" si="1"/>
        <v>63</v>
      </c>
      <c r="G34" s="318">
        <v>54</v>
      </c>
      <c r="H34" s="319">
        <f t="shared" si="2"/>
        <v>-7.6923076923076927E-2</v>
      </c>
    </row>
    <row r="35" spans="1:8" ht="25.5" x14ac:dyDescent="0.2">
      <c r="A35" s="314">
        <f t="shared" si="0"/>
        <v>32</v>
      </c>
      <c r="B35" s="315">
        <v>3501</v>
      </c>
      <c r="C35" s="316" t="s">
        <v>54</v>
      </c>
      <c r="D35" s="314">
        <v>24</v>
      </c>
      <c r="E35" s="317">
        <v>79</v>
      </c>
      <c r="F35" s="318">
        <f t="shared" si="1"/>
        <v>55</v>
      </c>
      <c r="G35" s="318">
        <v>48</v>
      </c>
      <c r="H35" s="319">
        <f t="shared" si="2"/>
        <v>-6.7961165048543687E-2</v>
      </c>
    </row>
    <row r="36" spans="1:8" ht="25.5" x14ac:dyDescent="0.2">
      <c r="A36" s="314">
        <f t="shared" ref="A36:A66" si="3">A35+1</f>
        <v>33</v>
      </c>
      <c r="B36" s="315">
        <v>4099</v>
      </c>
      <c r="C36" s="316" t="s">
        <v>72</v>
      </c>
      <c r="D36" s="314">
        <v>19</v>
      </c>
      <c r="E36" s="317">
        <v>75</v>
      </c>
      <c r="F36" s="318">
        <f t="shared" ref="F36:F66" si="4">E36-D36</f>
        <v>56</v>
      </c>
      <c r="G36" s="318">
        <v>50</v>
      </c>
      <c r="H36" s="319">
        <f t="shared" ref="H36:H66" si="5">(G36-F36)/(F36+G36)</f>
        <v>-5.6603773584905662E-2</v>
      </c>
    </row>
    <row r="37" spans="1:8" ht="38.25" x14ac:dyDescent="0.2">
      <c r="A37" s="314">
        <f t="shared" si="3"/>
        <v>34</v>
      </c>
      <c r="B37" s="315">
        <v>5903</v>
      </c>
      <c r="C37" s="316" t="s">
        <v>100</v>
      </c>
      <c r="D37" s="314">
        <v>4</v>
      </c>
      <c r="E37" s="317">
        <v>33</v>
      </c>
      <c r="F37" s="318">
        <f t="shared" si="4"/>
        <v>29</v>
      </c>
      <c r="G37" s="318">
        <v>26</v>
      </c>
      <c r="H37" s="319">
        <f t="shared" si="5"/>
        <v>-5.4545454545454543E-2</v>
      </c>
    </row>
    <row r="38" spans="1:8" ht="38.25" x14ac:dyDescent="0.2">
      <c r="A38" s="314">
        <f t="shared" si="3"/>
        <v>35</v>
      </c>
      <c r="B38" s="315">
        <v>5601</v>
      </c>
      <c r="C38" s="316" t="s">
        <v>89</v>
      </c>
      <c r="D38" s="314">
        <v>11</v>
      </c>
      <c r="E38" s="317">
        <v>42</v>
      </c>
      <c r="F38" s="318">
        <f t="shared" si="4"/>
        <v>31</v>
      </c>
      <c r="G38" s="318">
        <v>29</v>
      </c>
      <c r="H38" s="319">
        <f t="shared" si="5"/>
        <v>-3.3333333333333333E-2</v>
      </c>
    </row>
    <row r="39" spans="1:8" ht="25.5" x14ac:dyDescent="0.2">
      <c r="A39" s="314">
        <f t="shared" si="3"/>
        <v>36</v>
      </c>
      <c r="B39" s="315">
        <v>1802</v>
      </c>
      <c r="C39" s="316" t="s">
        <v>29</v>
      </c>
      <c r="D39" s="314">
        <v>4</v>
      </c>
      <c r="E39" s="317">
        <v>23</v>
      </c>
      <c r="F39" s="318">
        <f t="shared" si="4"/>
        <v>19</v>
      </c>
      <c r="G39" s="318">
        <v>18</v>
      </c>
      <c r="H39" s="319">
        <f t="shared" si="5"/>
        <v>-2.7027027027027029E-2</v>
      </c>
    </row>
    <row r="40" spans="1:8" ht="25.5" x14ac:dyDescent="0.2">
      <c r="A40" s="314">
        <f t="shared" si="3"/>
        <v>37</v>
      </c>
      <c r="B40" s="315">
        <v>1502</v>
      </c>
      <c r="C40" s="316" t="s">
        <v>26</v>
      </c>
      <c r="D40" s="314">
        <v>8</v>
      </c>
      <c r="E40" s="317">
        <v>40</v>
      </c>
      <c r="F40" s="318">
        <f t="shared" si="4"/>
        <v>32</v>
      </c>
      <c r="G40" s="318">
        <v>31</v>
      </c>
      <c r="H40" s="319">
        <f t="shared" si="5"/>
        <v>-1.5873015873015872E-2</v>
      </c>
    </row>
    <row r="41" spans="1:8" ht="25.5" x14ac:dyDescent="0.2">
      <c r="A41" s="305">
        <f t="shared" si="3"/>
        <v>38</v>
      </c>
      <c r="B41" s="306">
        <v>1602</v>
      </c>
      <c r="C41" s="307" t="s">
        <v>27</v>
      </c>
      <c r="D41" s="305">
        <v>4</v>
      </c>
      <c r="E41" s="308">
        <v>17</v>
      </c>
      <c r="F41" s="309">
        <f t="shared" si="4"/>
        <v>13</v>
      </c>
      <c r="G41" s="309">
        <v>13</v>
      </c>
      <c r="H41" s="310">
        <f t="shared" si="5"/>
        <v>0</v>
      </c>
    </row>
    <row r="42" spans="1:8" ht="25.5" x14ac:dyDescent="0.2">
      <c r="A42" s="305">
        <f t="shared" si="3"/>
        <v>39</v>
      </c>
      <c r="B42" s="306">
        <v>2502</v>
      </c>
      <c r="C42" s="307" t="s">
        <v>37</v>
      </c>
      <c r="D42" s="305">
        <v>11</v>
      </c>
      <c r="E42" s="308">
        <v>21</v>
      </c>
      <c r="F42" s="309">
        <f t="shared" si="4"/>
        <v>10</v>
      </c>
      <c r="G42" s="309">
        <v>10</v>
      </c>
      <c r="H42" s="310">
        <f t="shared" si="5"/>
        <v>0</v>
      </c>
    </row>
    <row r="43" spans="1:8" ht="38.25" x14ac:dyDescent="0.2">
      <c r="A43" s="305">
        <f t="shared" si="3"/>
        <v>40</v>
      </c>
      <c r="B43" s="306">
        <v>5002</v>
      </c>
      <c r="C43" s="307" t="s">
        <v>73</v>
      </c>
      <c r="D43" s="305">
        <v>0</v>
      </c>
      <c r="E43" s="308">
        <v>2</v>
      </c>
      <c r="F43" s="309">
        <f t="shared" si="4"/>
        <v>2</v>
      </c>
      <c r="G43" s="309">
        <v>2</v>
      </c>
      <c r="H43" s="310">
        <f t="shared" si="5"/>
        <v>0</v>
      </c>
    </row>
    <row r="44" spans="1:8" ht="38.25" x14ac:dyDescent="0.2">
      <c r="A44" s="305">
        <f t="shared" si="3"/>
        <v>41</v>
      </c>
      <c r="B44" s="306">
        <v>5003</v>
      </c>
      <c r="C44" s="307" t="s">
        <v>74</v>
      </c>
      <c r="D44" s="305">
        <v>0</v>
      </c>
      <c r="E44" s="308">
        <v>1</v>
      </c>
      <c r="F44" s="309">
        <f t="shared" si="4"/>
        <v>1</v>
      </c>
      <c r="G44" s="309">
        <v>1</v>
      </c>
      <c r="H44" s="310">
        <f t="shared" si="5"/>
        <v>0</v>
      </c>
    </row>
    <row r="45" spans="1:8" ht="38.25" x14ac:dyDescent="0.2">
      <c r="A45" s="305">
        <f t="shared" si="3"/>
        <v>42</v>
      </c>
      <c r="B45" s="306">
        <v>4021</v>
      </c>
      <c r="C45" s="307" t="s">
        <v>60</v>
      </c>
      <c r="D45" s="305">
        <v>4</v>
      </c>
      <c r="E45" s="308">
        <v>21</v>
      </c>
      <c r="F45" s="309">
        <f t="shared" si="4"/>
        <v>17</v>
      </c>
      <c r="G45" s="309">
        <v>18</v>
      </c>
      <c r="H45" s="310">
        <f t="shared" si="5"/>
        <v>2.8571428571428571E-2</v>
      </c>
    </row>
    <row r="46" spans="1:8" ht="38.25" x14ac:dyDescent="0.2">
      <c r="A46" s="305">
        <f t="shared" si="3"/>
        <v>43</v>
      </c>
      <c r="B46" s="306">
        <v>5113</v>
      </c>
      <c r="C46" s="307" t="s">
        <v>80</v>
      </c>
      <c r="D46" s="305">
        <v>29</v>
      </c>
      <c r="E46" s="308">
        <v>100</v>
      </c>
      <c r="F46" s="309">
        <f t="shared" si="4"/>
        <v>71</v>
      </c>
      <c r="G46" s="309">
        <v>80</v>
      </c>
      <c r="H46" s="310">
        <f t="shared" si="5"/>
        <v>5.9602649006622516E-2</v>
      </c>
    </row>
    <row r="47" spans="1:8" ht="25.5" x14ac:dyDescent="0.2">
      <c r="A47" s="305">
        <f t="shared" si="3"/>
        <v>44</v>
      </c>
      <c r="B47" s="306">
        <v>5401</v>
      </c>
      <c r="C47" s="307" t="s">
        <v>86</v>
      </c>
      <c r="D47" s="305">
        <v>18</v>
      </c>
      <c r="E47" s="308">
        <v>61</v>
      </c>
      <c r="F47" s="309">
        <f t="shared" si="4"/>
        <v>43</v>
      </c>
      <c r="G47" s="309">
        <v>49</v>
      </c>
      <c r="H47" s="310">
        <f t="shared" si="5"/>
        <v>6.5217391304347824E-2</v>
      </c>
    </row>
    <row r="48" spans="1:8" ht="25.5" x14ac:dyDescent="0.2">
      <c r="A48" s="305">
        <f t="shared" si="3"/>
        <v>45</v>
      </c>
      <c r="B48" s="306">
        <v>3415</v>
      </c>
      <c r="C48" s="307" t="s">
        <v>50</v>
      </c>
      <c r="D48" s="305">
        <v>1</v>
      </c>
      <c r="E48" s="308">
        <v>8</v>
      </c>
      <c r="F48" s="309">
        <f t="shared" si="4"/>
        <v>7</v>
      </c>
      <c r="G48" s="309">
        <v>8</v>
      </c>
      <c r="H48" s="310">
        <f t="shared" si="5"/>
        <v>6.6666666666666666E-2</v>
      </c>
    </row>
    <row r="49" spans="1:8" ht="38.25" x14ac:dyDescent="0.2">
      <c r="A49" s="305">
        <f t="shared" si="3"/>
        <v>46</v>
      </c>
      <c r="B49" s="306">
        <v>5207</v>
      </c>
      <c r="C49" s="307" t="s">
        <v>84</v>
      </c>
      <c r="D49" s="305">
        <v>21</v>
      </c>
      <c r="E49" s="308">
        <v>85</v>
      </c>
      <c r="F49" s="309">
        <f t="shared" si="4"/>
        <v>64</v>
      </c>
      <c r="G49" s="309">
        <v>74</v>
      </c>
      <c r="H49" s="310">
        <f t="shared" si="5"/>
        <v>7.2463768115942032E-2</v>
      </c>
    </row>
    <row r="50" spans="1:8" ht="38.25" x14ac:dyDescent="0.2">
      <c r="A50" s="305">
        <f t="shared" si="3"/>
        <v>47</v>
      </c>
      <c r="B50" s="306">
        <v>1302</v>
      </c>
      <c r="C50" s="307" t="s">
        <v>24</v>
      </c>
      <c r="D50" s="305">
        <v>18</v>
      </c>
      <c r="E50" s="308">
        <v>62</v>
      </c>
      <c r="F50" s="309">
        <f t="shared" si="4"/>
        <v>44</v>
      </c>
      <c r="G50" s="309">
        <v>54</v>
      </c>
      <c r="H50" s="310">
        <f t="shared" si="5"/>
        <v>0.10204081632653061</v>
      </c>
    </row>
    <row r="51" spans="1:8" ht="38.25" x14ac:dyDescent="0.2">
      <c r="A51" s="305">
        <f t="shared" si="3"/>
        <v>48</v>
      </c>
      <c r="B51" s="306">
        <v>4024</v>
      </c>
      <c r="C51" s="307" t="s">
        <v>63</v>
      </c>
      <c r="D51" s="305">
        <v>48</v>
      </c>
      <c r="E51" s="308">
        <v>143</v>
      </c>
      <c r="F51" s="309">
        <f t="shared" si="4"/>
        <v>95</v>
      </c>
      <c r="G51" s="309">
        <v>117</v>
      </c>
      <c r="H51" s="310">
        <f t="shared" si="5"/>
        <v>0.10377358490566038</v>
      </c>
    </row>
    <row r="52" spans="1:8" ht="25.5" x14ac:dyDescent="0.2">
      <c r="A52" s="305">
        <f t="shared" si="3"/>
        <v>49</v>
      </c>
      <c r="B52" s="306">
        <v>202</v>
      </c>
      <c r="C52" s="307" t="s">
        <v>13</v>
      </c>
      <c r="D52" s="305">
        <v>20</v>
      </c>
      <c r="E52" s="308">
        <v>53</v>
      </c>
      <c r="F52" s="309">
        <f t="shared" si="4"/>
        <v>33</v>
      </c>
      <c r="G52" s="309">
        <v>41</v>
      </c>
      <c r="H52" s="310">
        <f t="shared" si="5"/>
        <v>0.10810810810810811</v>
      </c>
    </row>
    <row r="53" spans="1:8" ht="25.5" x14ac:dyDescent="0.2">
      <c r="A53" s="305">
        <f t="shared" si="3"/>
        <v>50</v>
      </c>
      <c r="B53" s="306">
        <v>302</v>
      </c>
      <c r="C53" s="307" t="s">
        <v>14</v>
      </c>
      <c r="D53" s="305">
        <v>3</v>
      </c>
      <c r="E53" s="308">
        <v>11</v>
      </c>
      <c r="F53" s="309">
        <f t="shared" si="4"/>
        <v>8</v>
      </c>
      <c r="G53" s="309">
        <v>10</v>
      </c>
      <c r="H53" s="310">
        <f t="shared" si="5"/>
        <v>0.1111111111111111</v>
      </c>
    </row>
    <row r="54" spans="1:8" ht="38.25" x14ac:dyDescent="0.2">
      <c r="A54" s="305">
        <f t="shared" si="3"/>
        <v>51</v>
      </c>
      <c r="B54" s="306">
        <v>402</v>
      </c>
      <c r="C54" s="307" t="s">
        <v>15</v>
      </c>
      <c r="D54" s="305">
        <v>5</v>
      </c>
      <c r="E54" s="308">
        <v>21</v>
      </c>
      <c r="F54" s="309">
        <f t="shared" si="4"/>
        <v>16</v>
      </c>
      <c r="G54" s="309">
        <v>20</v>
      </c>
      <c r="H54" s="310">
        <f t="shared" si="5"/>
        <v>0.1111111111111111</v>
      </c>
    </row>
    <row r="55" spans="1:8" ht="38.25" x14ac:dyDescent="0.2">
      <c r="A55" s="305">
        <f t="shared" si="3"/>
        <v>52</v>
      </c>
      <c r="B55" s="306">
        <v>5715</v>
      </c>
      <c r="C55" s="307" t="s">
        <v>96</v>
      </c>
      <c r="D55" s="305">
        <v>23</v>
      </c>
      <c r="E55" s="308">
        <v>71</v>
      </c>
      <c r="F55" s="309">
        <f t="shared" si="4"/>
        <v>48</v>
      </c>
      <c r="G55" s="309">
        <v>62</v>
      </c>
      <c r="H55" s="310">
        <f t="shared" si="5"/>
        <v>0.12727272727272726</v>
      </c>
    </row>
    <row r="56" spans="1:8" ht="25.5" x14ac:dyDescent="0.2">
      <c r="A56" s="305">
        <f t="shared" si="3"/>
        <v>53</v>
      </c>
      <c r="B56" s="306">
        <v>2702</v>
      </c>
      <c r="C56" s="307" t="s">
        <v>39</v>
      </c>
      <c r="D56" s="305">
        <v>4</v>
      </c>
      <c r="E56" s="308">
        <v>10</v>
      </c>
      <c r="F56" s="309">
        <f t="shared" si="4"/>
        <v>6</v>
      </c>
      <c r="G56" s="309">
        <v>8</v>
      </c>
      <c r="H56" s="310">
        <f t="shared" si="5"/>
        <v>0.14285714285714285</v>
      </c>
    </row>
    <row r="57" spans="1:8" ht="51" x14ac:dyDescent="0.2">
      <c r="A57" s="305">
        <f t="shared" si="3"/>
        <v>54</v>
      </c>
      <c r="B57" s="306">
        <v>9401</v>
      </c>
      <c r="C57" s="307" t="s">
        <v>125</v>
      </c>
      <c r="D57" s="305">
        <v>1</v>
      </c>
      <c r="E57" s="308">
        <v>3</v>
      </c>
      <c r="F57" s="309">
        <f t="shared" si="4"/>
        <v>2</v>
      </c>
      <c r="G57" s="309">
        <v>3</v>
      </c>
      <c r="H57" s="310">
        <f t="shared" si="5"/>
        <v>0.2</v>
      </c>
    </row>
    <row r="58" spans="1:8" ht="38.25" x14ac:dyDescent="0.2">
      <c r="A58" s="305">
        <f t="shared" si="3"/>
        <v>55</v>
      </c>
      <c r="B58" s="306">
        <v>902</v>
      </c>
      <c r="C58" s="307" t="s">
        <v>20</v>
      </c>
      <c r="D58" s="305">
        <v>34</v>
      </c>
      <c r="E58" s="308">
        <v>77</v>
      </c>
      <c r="F58" s="309">
        <f t="shared" si="4"/>
        <v>43</v>
      </c>
      <c r="G58" s="309">
        <v>65</v>
      </c>
      <c r="H58" s="310">
        <f t="shared" si="5"/>
        <v>0.20370370370370369</v>
      </c>
    </row>
    <row r="59" spans="1:8" ht="25.5" x14ac:dyDescent="0.2">
      <c r="A59" s="305">
        <f t="shared" si="3"/>
        <v>56</v>
      </c>
      <c r="B59" s="306">
        <v>2102</v>
      </c>
      <c r="C59" s="307" t="s">
        <v>32</v>
      </c>
      <c r="D59" s="305">
        <v>11</v>
      </c>
      <c r="E59" s="308">
        <v>29</v>
      </c>
      <c r="F59" s="309">
        <f t="shared" si="4"/>
        <v>18</v>
      </c>
      <c r="G59" s="309">
        <v>28</v>
      </c>
      <c r="H59" s="310">
        <f t="shared" si="5"/>
        <v>0.21739130434782608</v>
      </c>
    </row>
    <row r="60" spans="1:8" ht="38.25" x14ac:dyDescent="0.2">
      <c r="A60" s="305">
        <f t="shared" si="3"/>
        <v>57</v>
      </c>
      <c r="B60" s="306">
        <v>502</v>
      </c>
      <c r="C60" s="307" t="s">
        <v>16</v>
      </c>
      <c r="D60" s="305">
        <v>10</v>
      </c>
      <c r="E60" s="308">
        <v>24</v>
      </c>
      <c r="F60" s="309">
        <f t="shared" si="4"/>
        <v>14</v>
      </c>
      <c r="G60" s="309">
        <v>22</v>
      </c>
      <c r="H60" s="310">
        <f t="shared" si="5"/>
        <v>0.22222222222222221</v>
      </c>
    </row>
    <row r="61" spans="1:8" ht="38.25" x14ac:dyDescent="0.2">
      <c r="A61" s="305">
        <f t="shared" si="3"/>
        <v>58</v>
      </c>
      <c r="B61" s="306">
        <v>2402</v>
      </c>
      <c r="C61" s="307" t="s">
        <v>36</v>
      </c>
      <c r="D61" s="305">
        <v>5</v>
      </c>
      <c r="E61" s="308">
        <v>12</v>
      </c>
      <c r="F61" s="309">
        <f t="shared" si="4"/>
        <v>7</v>
      </c>
      <c r="G61" s="309">
        <v>11</v>
      </c>
      <c r="H61" s="310">
        <f t="shared" si="5"/>
        <v>0.22222222222222221</v>
      </c>
    </row>
    <row r="62" spans="1:8" ht="25.5" x14ac:dyDescent="0.2">
      <c r="A62" s="305">
        <f t="shared" si="3"/>
        <v>59</v>
      </c>
      <c r="B62" s="306">
        <v>602</v>
      </c>
      <c r="C62" s="307" t="s">
        <v>17</v>
      </c>
      <c r="D62" s="305">
        <v>7</v>
      </c>
      <c r="E62" s="308">
        <v>16</v>
      </c>
      <c r="F62" s="309">
        <f t="shared" si="4"/>
        <v>9</v>
      </c>
      <c r="G62" s="309">
        <v>16</v>
      </c>
      <c r="H62" s="310">
        <f t="shared" si="5"/>
        <v>0.28000000000000003</v>
      </c>
    </row>
    <row r="63" spans="1:8" ht="25.5" x14ac:dyDescent="0.2">
      <c r="A63" s="305">
        <f t="shared" si="3"/>
        <v>60</v>
      </c>
      <c r="B63" s="306">
        <v>3408</v>
      </c>
      <c r="C63" s="307" t="s">
        <v>45</v>
      </c>
      <c r="D63" s="305">
        <v>17</v>
      </c>
      <c r="E63" s="308">
        <v>36</v>
      </c>
      <c r="F63" s="309">
        <f t="shared" si="4"/>
        <v>19</v>
      </c>
      <c r="G63" s="309">
        <v>35</v>
      </c>
      <c r="H63" s="310">
        <f t="shared" si="5"/>
        <v>0.29629629629629628</v>
      </c>
    </row>
    <row r="64" spans="1:8" ht="25.5" x14ac:dyDescent="0.2">
      <c r="A64" s="305">
        <f t="shared" si="3"/>
        <v>61</v>
      </c>
      <c r="B64" s="306">
        <v>802</v>
      </c>
      <c r="C64" s="307" t="s">
        <v>19</v>
      </c>
      <c r="D64" s="305">
        <v>8</v>
      </c>
      <c r="E64" s="308">
        <v>15</v>
      </c>
      <c r="F64" s="309">
        <f t="shared" si="4"/>
        <v>7</v>
      </c>
      <c r="G64" s="309">
        <v>15</v>
      </c>
      <c r="H64" s="310">
        <f t="shared" si="5"/>
        <v>0.36363636363636365</v>
      </c>
    </row>
    <row r="65" spans="1:8" ht="38.25" x14ac:dyDescent="0.2">
      <c r="A65" s="305">
        <f t="shared" si="3"/>
        <v>62</v>
      </c>
      <c r="B65" s="306">
        <v>1102</v>
      </c>
      <c r="C65" s="307" t="s">
        <v>22</v>
      </c>
      <c r="D65" s="305">
        <v>1</v>
      </c>
      <c r="E65" s="308">
        <v>1</v>
      </c>
      <c r="F65" s="309">
        <f t="shared" si="4"/>
        <v>0</v>
      </c>
      <c r="G65" s="309">
        <v>1</v>
      </c>
      <c r="H65" s="310">
        <f t="shared" si="5"/>
        <v>1</v>
      </c>
    </row>
    <row r="66" spans="1:8" ht="38.25" x14ac:dyDescent="0.2">
      <c r="A66" s="305">
        <f t="shared" si="3"/>
        <v>63</v>
      </c>
      <c r="B66" s="306">
        <v>5025</v>
      </c>
      <c r="C66" s="307" t="s">
        <v>79</v>
      </c>
      <c r="D66" s="305">
        <v>1</v>
      </c>
      <c r="E66" s="308">
        <v>1</v>
      </c>
      <c r="F66" s="309">
        <f t="shared" si="4"/>
        <v>0</v>
      </c>
      <c r="G66" s="309">
        <v>1</v>
      </c>
      <c r="H66" s="310">
        <f t="shared" si="5"/>
        <v>1</v>
      </c>
    </row>
  </sheetData>
  <autoFilter ref="A3:H3">
    <sortState ref="A4:H66">
      <sortCondition ref="H3"/>
    </sortState>
  </autoFilter>
  <sortState ref="A5:G76">
    <sortCondition ref="B3"/>
  </sortState>
  <mergeCells count="1">
    <mergeCell ref="A1:F1"/>
  </mergeCells>
  <pageMargins left="0.23622047244094491" right="0.23622047244094491" top="0.35433070866141736" bottom="0.35433070866141736" header="0.31496062992125984" footer="0.31496062992125984"/>
  <pageSetup paperSize="9" scale="70" orientation="portrait" r:id="rId1"/>
  <headerFooter>
    <oddFooter>Ñòðàíèöà P èç 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B1" workbookViewId="0">
      <pane xSplit="2" ySplit="2" topLeftCell="D53" activePane="bottomRight" state="frozen"/>
      <selection activeCell="B1" sqref="B1"/>
      <selection pane="topRight" activeCell="D1" sqref="D1"/>
      <selection pane="bottomLeft" activeCell="B3" sqref="B3"/>
      <selection pane="bottomRight" activeCell="D67" sqref="D67"/>
    </sheetView>
  </sheetViews>
  <sheetFormatPr defaultRowHeight="15" x14ac:dyDescent="0.25"/>
  <cols>
    <col min="3" max="3" width="47.42578125" customWidth="1"/>
    <col min="4" max="7" width="23.140625" customWidth="1"/>
    <col min="8" max="8" width="18.5703125" customWidth="1"/>
    <col min="9" max="9" width="23.140625" customWidth="1"/>
    <col min="10" max="10" width="20.85546875" customWidth="1"/>
    <col min="11" max="11" width="23.7109375" customWidth="1"/>
  </cols>
  <sheetData>
    <row r="1" spans="1:10" ht="26.25" customHeight="1" thickBot="1" x14ac:dyDescent="0.3"/>
    <row r="2" spans="1:10" ht="108.75" customHeight="1" thickBot="1" x14ac:dyDescent="0.3">
      <c r="A2" s="14" t="s">
        <v>0</v>
      </c>
      <c r="B2" s="1" t="s">
        <v>3</v>
      </c>
      <c r="C2" s="18" t="s">
        <v>1</v>
      </c>
      <c r="D2" s="19" t="s">
        <v>7</v>
      </c>
      <c r="E2" s="17" t="s">
        <v>117</v>
      </c>
      <c r="F2" s="7" t="s">
        <v>116</v>
      </c>
      <c r="G2" s="7" t="s">
        <v>118</v>
      </c>
      <c r="H2" s="7" t="s">
        <v>124</v>
      </c>
      <c r="I2" s="7" t="s">
        <v>127</v>
      </c>
      <c r="J2" s="7" t="s">
        <v>119</v>
      </c>
    </row>
    <row r="3" spans="1:10" ht="18.75" customHeight="1" thickBot="1" x14ac:dyDescent="0.3">
      <c r="A3" s="28"/>
      <c r="B3" s="160"/>
      <c r="C3" s="160"/>
      <c r="D3" s="160"/>
      <c r="E3" s="160"/>
      <c r="F3" s="160"/>
      <c r="G3" s="160"/>
      <c r="H3" s="160"/>
      <c r="I3" s="160"/>
      <c r="J3" s="160"/>
    </row>
    <row r="4" spans="1:10" ht="36" x14ac:dyDescent="0.25">
      <c r="A4" s="4">
        <f t="shared" ref="A4:A35" si="0">A3+1</f>
        <v>1</v>
      </c>
      <c r="B4" s="213">
        <v>1402</v>
      </c>
      <c r="C4" s="214" t="s">
        <v>25</v>
      </c>
      <c r="D4" s="215">
        <v>8</v>
      </c>
      <c r="E4" s="216">
        <v>0</v>
      </c>
      <c r="F4" s="215"/>
      <c r="G4" s="215">
        <f t="shared" ref="G4:G16" si="1">E4+F4</f>
        <v>0</v>
      </c>
      <c r="H4" s="215"/>
      <c r="I4" s="215">
        <v>16</v>
      </c>
      <c r="J4" s="217">
        <f t="shared" ref="J4:J35" si="2">(I4)/D4</f>
        <v>2</v>
      </c>
    </row>
    <row r="5" spans="1:10" ht="36" x14ac:dyDescent="0.25">
      <c r="A5" s="3">
        <f t="shared" si="0"/>
        <v>2</v>
      </c>
      <c r="B5" s="218">
        <v>2002</v>
      </c>
      <c r="C5" s="219" t="s">
        <v>31</v>
      </c>
      <c r="D5" s="220">
        <v>49</v>
      </c>
      <c r="E5" s="221"/>
      <c r="F5" s="220">
        <v>49</v>
      </c>
      <c r="G5" s="220">
        <f t="shared" si="1"/>
        <v>49</v>
      </c>
      <c r="H5" s="220"/>
      <c r="I5" s="220">
        <f t="shared" ref="I5:I15" si="3">G5+H5</f>
        <v>49</v>
      </c>
      <c r="J5" s="217">
        <f t="shared" si="2"/>
        <v>1</v>
      </c>
    </row>
    <row r="6" spans="1:10" ht="36" x14ac:dyDescent="0.25">
      <c r="A6" s="3">
        <f t="shared" si="0"/>
        <v>3</v>
      </c>
      <c r="B6" s="222">
        <v>3408</v>
      </c>
      <c r="C6" s="219" t="s">
        <v>45</v>
      </c>
      <c r="D6" s="220">
        <v>59</v>
      </c>
      <c r="E6" s="221">
        <v>59</v>
      </c>
      <c r="F6" s="220"/>
      <c r="G6" s="220">
        <f t="shared" si="1"/>
        <v>59</v>
      </c>
      <c r="H6" s="220"/>
      <c r="I6" s="220">
        <f t="shared" si="3"/>
        <v>59</v>
      </c>
      <c r="J6" s="217">
        <f t="shared" si="2"/>
        <v>1</v>
      </c>
    </row>
    <row r="7" spans="1:10" ht="36" x14ac:dyDescent="0.25">
      <c r="A7" s="3">
        <f t="shared" si="0"/>
        <v>4</v>
      </c>
      <c r="B7" s="222">
        <v>3415</v>
      </c>
      <c r="C7" s="219" t="s">
        <v>50</v>
      </c>
      <c r="D7" s="220">
        <v>2</v>
      </c>
      <c r="E7" s="221">
        <v>2</v>
      </c>
      <c r="F7" s="220"/>
      <c r="G7" s="220">
        <f t="shared" si="1"/>
        <v>2</v>
      </c>
      <c r="H7" s="220"/>
      <c r="I7" s="220">
        <f t="shared" si="3"/>
        <v>2</v>
      </c>
      <c r="J7" s="217">
        <f t="shared" si="2"/>
        <v>1</v>
      </c>
    </row>
    <row r="8" spans="1:10" ht="36" x14ac:dyDescent="0.25">
      <c r="A8" s="3">
        <f t="shared" si="0"/>
        <v>5</v>
      </c>
      <c r="B8" s="223">
        <v>4005</v>
      </c>
      <c r="C8" s="219" t="s">
        <v>58</v>
      </c>
      <c r="D8" s="220">
        <v>9</v>
      </c>
      <c r="E8" s="221">
        <v>9</v>
      </c>
      <c r="F8" s="220"/>
      <c r="G8" s="220">
        <f t="shared" si="1"/>
        <v>9</v>
      </c>
      <c r="H8" s="220"/>
      <c r="I8" s="220">
        <f t="shared" si="3"/>
        <v>9</v>
      </c>
      <c r="J8" s="217">
        <f t="shared" si="2"/>
        <v>1</v>
      </c>
    </row>
    <row r="9" spans="1:10" ht="36" x14ac:dyDescent="0.25">
      <c r="A9" s="3">
        <f t="shared" si="0"/>
        <v>6</v>
      </c>
      <c r="B9" s="223">
        <v>4018</v>
      </c>
      <c r="C9" s="219" t="s">
        <v>59</v>
      </c>
      <c r="D9" s="220">
        <v>24</v>
      </c>
      <c r="E9" s="221">
        <f>D9-F9</f>
        <v>0</v>
      </c>
      <c r="F9" s="220">
        <v>24</v>
      </c>
      <c r="G9" s="220">
        <f t="shared" si="1"/>
        <v>24</v>
      </c>
      <c r="H9" s="220"/>
      <c r="I9" s="220">
        <f t="shared" si="3"/>
        <v>24</v>
      </c>
      <c r="J9" s="217">
        <f t="shared" si="2"/>
        <v>1</v>
      </c>
    </row>
    <row r="10" spans="1:10" ht="36" x14ac:dyDescent="0.25">
      <c r="A10" s="3">
        <f t="shared" si="0"/>
        <v>7</v>
      </c>
      <c r="B10" s="223">
        <v>4022</v>
      </c>
      <c r="C10" s="219" t="s">
        <v>61</v>
      </c>
      <c r="D10" s="220">
        <v>70</v>
      </c>
      <c r="E10" s="221">
        <v>70</v>
      </c>
      <c r="F10" s="220"/>
      <c r="G10" s="220">
        <f t="shared" si="1"/>
        <v>70</v>
      </c>
      <c r="H10" s="220"/>
      <c r="I10" s="220">
        <f t="shared" si="3"/>
        <v>70</v>
      </c>
      <c r="J10" s="217">
        <f t="shared" si="2"/>
        <v>1</v>
      </c>
    </row>
    <row r="11" spans="1:10" ht="36" x14ac:dyDescent="0.25">
      <c r="A11" s="3">
        <f t="shared" si="0"/>
        <v>8</v>
      </c>
      <c r="B11" s="223">
        <v>4054</v>
      </c>
      <c r="C11" s="219" t="s">
        <v>70</v>
      </c>
      <c r="D11" s="220">
        <v>27</v>
      </c>
      <c r="E11" s="221">
        <v>27</v>
      </c>
      <c r="F11" s="220"/>
      <c r="G11" s="220">
        <f t="shared" si="1"/>
        <v>27</v>
      </c>
      <c r="H11" s="220"/>
      <c r="I11" s="220">
        <f t="shared" si="3"/>
        <v>27</v>
      </c>
      <c r="J11" s="217">
        <f t="shared" si="2"/>
        <v>1</v>
      </c>
    </row>
    <row r="12" spans="1:10" ht="36" x14ac:dyDescent="0.25">
      <c r="A12" s="3">
        <f t="shared" si="0"/>
        <v>9</v>
      </c>
      <c r="B12" s="222">
        <v>5401</v>
      </c>
      <c r="C12" s="219" t="s">
        <v>86</v>
      </c>
      <c r="D12" s="220">
        <v>130</v>
      </c>
      <c r="E12" s="221">
        <f>D12-F12</f>
        <v>38</v>
      </c>
      <c r="F12" s="220">
        <v>92</v>
      </c>
      <c r="G12" s="220">
        <f t="shared" si="1"/>
        <v>130</v>
      </c>
      <c r="H12" s="220"/>
      <c r="I12" s="220">
        <f t="shared" si="3"/>
        <v>130</v>
      </c>
      <c r="J12" s="217">
        <f t="shared" si="2"/>
        <v>1</v>
      </c>
    </row>
    <row r="13" spans="1:10" ht="36" x14ac:dyDescent="0.25">
      <c r="A13" s="3">
        <f t="shared" si="0"/>
        <v>10</v>
      </c>
      <c r="B13" s="224">
        <v>5705</v>
      </c>
      <c r="C13" s="219" t="s">
        <v>93</v>
      </c>
      <c r="D13" s="220">
        <v>75</v>
      </c>
      <c r="E13" s="221">
        <v>75</v>
      </c>
      <c r="F13" s="220"/>
      <c r="G13" s="220">
        <f t="shared" si="1"/>
        <v>75</v>
      </c>
      <c r="H13" s="220"/>
      <c r="I13" s="220">
        <f t="shared" si="3"/>
        <v>75</v>
      </c>
      <c r="J13" s="217">
        <f t="shared" si="2"/>
        <v>1</v>
      </c>
    </row>
    <row r="14" spans="1:10" ht="36" x14ac:dyDescent="0.25">
      <c r="A14" s="3">
        <f t="shared" si="0"/>
        <v>11</v>
      </c>
      <c r="B14" s="224">
        <v>6008</v>
      </c>
      <c r="C14" s="219" t="s">
        <v>104</v>
      </c>
      <c r="D14" s="220">
        <v>58</v>
      </c>
      <c r="E14" s="221">
        <v>58</v>
      </c>
      <c r="F14" s="220"/>
      <c r="G14" s="220">
        <f t="shared" si="1"/>
        <v>58</v>
      </c>
      <c r="H14" s="220"/>
      <c r="I14" s="220">
        <f t="shared" si="3"/>
        <v>58</v>
      </c>
      <c r="J14" s="217">
        <f t="shared" si="2"/>
        <v>1</v>
      </c>
    </row>
    <row r="15" spans="1:10" ht="36" x14ac:dyDescent="0.25">
      <c r="A15" s="3">
        <f t="shared" si="0"/>
        <v>12</v>
      </c>
      <c r="B15" s="224">
        <v>6009</v>
      </c>
      <c r="C15" s="219" t="s">
        <v>105</v>
      </c>
      <c r="D15" s="220">
        <v>3</v>
      </c>
      <c r="E15" s="221">
        <v>3</v>
      </c>
      <c r="F15" s="220"/>
      <c r="G15" s="220">
        <f t="shared" si="1"/>
        <v>3</v>
      </c>
      <c r="H15" s="220"/>
      <c r="I15" s="220">
        <f t="shared" si="3"/>
        <v>3</v>
      </c>
      <c r="J15" s="217">
        <f t="shared" si="2"/>
        <v>1</v>
      </c>
    </row>
    <row r="16" spans="1:10" ht="36" x14ac:dyDescent="0.25">
      <c r="A16" s="3">
        <f t="shared" si="0"/>
        <v>13</v>
      </c>
      <c r="B16" s="218">
        <v>6010</v>
      </c>
      <c r="C16" s="219" t="s">
        <v>106</v>
      </c>
      <c r="D16" s="220">
        <v>27</v>
      </c>
      <c r="E16" s="221">
        <v>0</v>
      </c>
      <c r="F16" s="220"/>
      <c r="G16" s="220">
        <f t="shared" si="1"/>
        <v>0</v>
      </c>
      <c r="H16" s="220"/>
      <c r="I16" s="220">
        <v>27</v>
      </c>
      <c r="J16" s="217">
        <f t="shared" si="2"/>
        <v>1</v>
      </c>
    </row>
    <row r="17" spans="1:10" ht="36" x14ac:dyDescent="0.25">
      <c r="A17" s="3">
        <f t="shared" si="0"/>
        <v>14</v>
      </c>
      <c r="B17" s="222">
        <v>3102</v>
      </c>
      <c r="C17" s="219" t="s">
        <v>41</v>
      </c>
      <c r="D17" s="220">
        <v>156</v>
      </c>
      <c r="E17" s="221">
        <v>0</v>
      </c>
      <c r="F17" s="220">
        <v>143</v>
      </c>
      <c r="G17" s="220">
        <v>0</v>
      </c>
      <c r="H17" s="220">
        <v>143</v>
      </c>
      <c r="I17" s="220">
        <f t="shared" ref="I17:I29" si="4">G17+H17</f>
        <v>143</v>
      </c>
      <c r="J17" s="217">
        <f t="shared" si="2"/>
        <v>0.91666666666666663</v>
      </c>
    </row>
    <row r="18" spans="1:10" ht="36" x14ac:dyDescent="0.25">
      <c r="A18" s="3">
        <f t="shared" si="0"/>
        <v>15</v>
      </c>
      <c r="B18" s="222">
        <v>1302</v>
      </c>
      <c r="C18" s="219" t="s">
        <v>24</v>
      </c>
      <c r="D18" s="220">
        <v>85</v>
      </c>
      <c r="E18" s="221">
        <v>0</v>
      </c>
      <c r="F18" s="220">
        <v>77</v>
      </c>
      <c r="G18" s="220">
        <f>E18+F18</f>
        <v>77</v>
      </c>
      <c r="H18" s="220"/>
      <c r="I18" s="220">
        <f t="shared" si="4"/>
        <v>77</v>
      </c>
      <c r="J18" s="217">
        <f t="shared" si="2"/>
        <v>0.90588235294117647</v>
      </c>
    </row>
    <row r="19" spans="1:10" ht="36" x14ac:dyDescent="0.25">
      <c r="A19" s="3">
        <f t="shared" si="0"/>
        <v>16</v>
      </c>
      <c r="B19" s="222">
        <v>5206</v>
      </c>
      <c r="C19" s="219" t="s">
        <v>83</v>
      </c>
      <c r="D19" s="220">
        <v>8</v>
      </c>
      <c r="E19" s="221">
        <v>7</v>
      </c>
      <c r="F19" s="220"/>
      <c r="G19" s="220">
        <v>0</v>
      </c>
      <c r="H19" s="220">
        <v>7</v>
      </c>
      <c r="I19" s="220">
        <f t="shared" si="4"/>
        <v>7</v>
      </c>
      <c r="J19" s="217">
        <f t="shared" si="2"/>
        <v>0.875</v>
      </c>
    </row>
    <row r="20" spans="1:10" ht="36" x14ac:dyDescent="0.25">
      <c r="A20" s="3">
        <f t="shared" si="0"/>
        <v>17</v>
      </c>
      <c r="B20" s="222">
        <v>3419</v>
      </c>
      <c r="C20" s="219" t="s">
        <v>51</v>
      </c>
      <c r="D20" s="220">
        <v>14</v>
      </c>
      <c r="E20" s="221">
        <v>0</v>
      </c>
      <c r="F20" s="220">
        <v>12</v>
      </c>
      <c r="G20" s="220">
        <f>E20+F20</f>
        <v>12</v>
      </c>
      <c r="H20" s="220"/>
      <c r="I20" s="220">
        <f t="shared" si="4"/>
        <v>12</v>
      </c>
      <c r="J20" s="217">
        <f t="shared" si="2"/>
        <v>0.8571428571428571</v>
      </c>
    </row>
    <row r="21" spans="1:10" ht="36" x14ac:dyDescent="0.25">
      <c r="A21" s="3">
        <f t="shared" si="0"/>
        <v>18</v>
      </c>
      <c r="B21" s="218">
        <v>5601</v>
      </c>
      <c r="C21" s="219" t="s">
        <v>89</v>
      </c>
      <c r="D21" s="220">
        <v>78</v>
      </c>
      <c r="E21" s="221">
        <v>0</v>
      </c>
      <c r="F21" s="220">
        <v>65</v>
      </c>
      <c r="G21" s="220">
        <f>E21+F21</f>
        <v>65</v>
      </c>
      <c r="H21" s="220"/>
      <c r="I21" s="220">
        <f t="shared" si="4"/>
        <v>65</v>
      </c>
      <c r="J21" s="217">
        <f t="shared" si="2"/>
        <v>0.83333333333333337</v>
      </c>
    </row>
    <row r="22" spans="1:10" ht="36" x14ac:dyDescent="0.25">
      <c r="A22" s="3">
        <f t="shared" si="0"/>
        <v>19</v>
      </c>
      <c r="B22" s="222">
        <v>3422</v>
      </c>
      <c r="C22" s="219" t="s">
        <v>53</v>
      </c>
      <c r="D22" s="220">
        <v>47</v>
      </c>
      <c r="E22" s="221">
        <v>0</v>
      </c>
      <c r="F22" s="220">
        <v>39</v>
      </c>
      <c r="G22" s="220">
        <f>E22+F22</f>
        <v>39</v>
      </c>
      <c r="H22" s="220"/>
      <c r="I22" s="220">
        <f t="shared" si="4"/>
        <v>39</v>
      </c>
      <c r="J22" s="217">
        <f t="shared" si="2"/>
        <v>0.82978723404255317</v>
      </c>
    </row>
    <row r="23" spans="1:10" ht="48" x14ac:dyDescent="0.25">
      <c r="A23" s="3">
        <f t="shared" si="0"/>
        <v>20</v>
      </c>
      <c r="B23" s="223">
        <v>4021</v>
      </c>
      <c r="C23" s="219" t="s">
        <v>60</v>
      </c>
      <c r="D23" s="220">
        <v>105</v>
      </c>
      <c r="E23" s="221">
        <v>0</v>
      </c>
      <c r="F23" s="220">
        <v>83</v>
      </c>
      <c r="G23" s="220">
        <v>0</v>
      </c>
      <c r="H23" s="220">
        <v>83</v>
      </c>
      <c r="I23" s="220">
        <f t="shared" si="4"/>
        <v>83</v>
      </c>
      <c r="J23" s="217">
        <f t="shared" si="2"/>
        <v>0.79047619047619044</v>
      </c>
    </row>
    <row r="24" spans="1:10" ht="36" x14ac:dyDescent="0.25">
      <c r="A24" s="3">
        <f t="shared" si="0"/>
        <v>21</v>
      </c>
      <c r="B24" s="222">
        <v>3115</v>
      </c>
      <c r="C24" s="219" t="s">
        <v>42</v>
      </c>
      <c r="D24" s="220">
        <v>3</v>
      </c>
      <c r="E24" s="221">
        <v>0</v>
      </c>
      <c r="F24" s="220">
        <v>2</v>
      </c>
      <c r="G24" s="220">
        <f>E24+F24</f>
        <v>2</v>
      </c>
      <c r="H24" s="220"/>
      <c r="I24" s="220">
        <f t="shared" si="4"/>
        <v>2</v>
      </c>
      <c r="J24" s="217">
        <f t="shared" si="2"/>
        <v>0.66666666666666663</v>
      </c>
    </row>
    <row r="25" spans="1:10" ht="36" x14ac:dyDescent="0.25">
      <c r="A25" s="3">
        <f t="shared" si="0"/>
        <v>22</v>
      </c>
      <c r="B25" s="222">
        <v>5903</v>
      </c>
      <c r="C25" s="219" t="s">
        <v>100</v>
      </c>
      <c r="D25" s="220">
        <v>101</v>
      </c>
      <c r="E25" s="221">
        <v>0</v>
      </c>
      <c r="F25" s="220">
        <v>67</v>
      </c>
      <c r="G25" s="220">
        <f>E25+F25</f>
        <v>67</v>
      </c>
      <c r="H25" s="220"/>
      <c r="I25" s="220">
        <f t="shared" si="4"/>
        <v>67</v>
      </c>
      <c r="J25" s="217">
        <f t="shared" si="2"/>
        <v>0.6633663366336634</v>
      </c>
    </row>
    <row r="26" spans="1:10" ht="36" x14ac:dyDescent="0.25">
      <c r="A26" s="3">
        <f t="shared" si="0"/>
        <v>23</v>
      </c>
      <c r="B26" s="222">
        <v>3414</v>
      </c>
      <c r="C26" s="219" t="s">
        <v>49</v>
      </c>
      <c r="D26" s="220">
        <v>14</v>
      </c>
      <c r="E26" s="221">
        <v>0</v>
      </c>
      <c r="F26" s="220">
        <v>9</v>
      </c>
      <c r="G26" s="220">
        <f>E26+F26</f>
        <v>9</v>
      </c>
      <c r="H26" s="220"/>
      <c r="I26" s="220">
        <f t="shared" si="4"/>
        <v>9</v>
      </c>
      <c r="J26" s="217">
        <f t="shared" si="2"/>
        <v>0.6428571428571429</v>
      </c>
    </row>
    <row r="27" spans="1:10" ht="36" x14ac:dyDescent="0.25">
      <c r="A27" s="3">
        <f t="shared" si="0"/>
        <v>24</v>
      </c>
      <c r="B27" s="218">
        <v>5602</v>
      </c>
      <c r="C27" s="219" t="s">
        <v>90</v>
      </c>
      <c r="D27" s="220">
        <v>66</v>
      </c>
      <c r="E27" s="221">
        <v>0</v>
      </c>
      <c r="F27" s="220">
        <v>41</v>
      </c>
      <c r="G27" s="220">
        <v>0</v>
      </c>
      <c r="H27" s="220">
        <v>41</v>
      </c>
      <c r="I27" s="220">
        <f t="shared" si="4"/>
        <v>41</v>
      </c>
      <c r="J27" s="217">
        <f t="shared" si="2"/>
        <v>0.62121212121212122</v>
      </c>
    </row>
    <row r="28" spans="1:10" ht="36" x14ac:dyDescent="0.25">
      <c r="A28" s="3">
        <f t="shared" si="0"/>
        <v>25</v>
      </c>
      <c r="B28" s="218">
        <v>1502</v>
      </c>
      <c r="C28" s="219" t="s">
        <v>26</v>
      </c>
      <c r="D28" s="220">
        <v>70</v>
      </c>
      <c r="E28" s="221">
        <v>42</v>
      </c>
      <c r="F28" s="220"/>
      <c r="G28" s="220">
        <f t="shared" ref="G28:G42" si="5">E28+F28</f>
        <v>42</v>
      </c>
      <c r="H28" s="220"/>
      <c r="I28" s="220">
        <f t="shared" si="4"/>
        <v>42</v>
      </c>
      <c r="J28" s="217">
        <f t="shared" si="2"/>
        <v>0.6</v>
      </c>
    </row>
    <row r="29" spans="1:10" ht="48" x14ac:dyDescent="0.25">
      <c r="A29" s="3">
        <f t="shared" si="0"/>
        <v>26</v>
      </c>
      <c r="B29" s="212">
        <v>5702</v>
      </c>
      <c r="C29" s="208" t="s">
        <v>92</v>
      </c>
      <c r="D29" s="209">
        <v>99</v>
      </c>
      <c r="E29" s="210">
        <v>0</v>
      </c>
      <c r="F29" s="209">
        <v>56</v>
      </c>
      <c r="G29" s="209">
        <f t="shared" si="5"/>
        <v>56</v>
      </c>
      <c r="H29" s="209">
        <v>0</v>
      </c>
      <c r="I29" s="209">
        <f t="shared" si="4"/>
        <v>56</v>
      </c>
      <c r="J29" s="206">
        <f t="shared" si="2"/>
        <v>0.56565656565656564</v>
      </c>
    </row>
    <row r="30" spans="1:10" ht="36" x14ac:dyDescent="0.25">
      <c r="A30" s="3">
        <f t="shared" si="0"/>
        <v>27</v>
      </c>
      <c r="B30" s="225">
        <v>1702</v>
      </c>
      <c r="C30" s="208" t="s">
        <v>28</v>
      </c>
      <c r="D30" s="209">
        <v>98</v>
      </c>
      <c r="E30" s="210">
        <v>0</v>
      </c>
      <c r="F30" s="209"/>
      <c r="G30" s="209">
        <f t="shared" si="5"/>
        <v>0</v>
      </c>
      <c r="H30" s="209">
        <v>23</v>
      </c>
      <c r="I30" s="209">
        <v>55</v>
      </c>
      <c r="J30" s="206">
        <f t="shared" si="2"/>
        <v>0.56122448979591832</v>
      </c>
    </row>
    <row r="31" spans="1:10" ht="36" x14ac:dyDescent="0.25">
      <c r="A31" s="3">
        <f t="shared" si="0"/>
        <v>28</v>
      </c>
      <c r="B31" s="211">
        <v>602</v>
      </c>
      <c r="C31" s="208" t="s">
        <v>17</v>
      </c>
      <c r="D31" s="209">
        <v>42</v>
      </c>
      <c r="E31" s="210">
        <v>0</v>
      </c>
      <c r="F31" s="209">
        <v>23</v>
      </c>
      <c r="G31" s="209">
        <f t="shared" si="5"/>
        <v>23</v>
      </c>
      <c r="H31" s="209"/>
      <c r="I31" s="209">
        <f t="shared" ref="I31:I62" si="6">G31+H31</f>
        <v>23</v>
      </c>
      <c r="J31" s="206">
        <f t="shared" si="2"/>
        <v>0.54761904761904767</v>
      </c>
    </row>
    <row r="32" spans="1:10" ht="48" x14ac:dyDescent="0.25">
      <c r="A32" s="3">
        <f t="shared" si="0"/>
        <v>29</v>
      </c>
      <c r="B32" s="212">
        <v>5708</v>
      </c>
      <c r="C32" s="208" t="s">
        <v>94</v>
      </c>
      <c r="D32" s="209">
        <v>17</v>
      </c>
      <c r="E32" s="210">
        <v>0</v>
      </c>
      <c r="F32" s="209">
        <v>9</v>
      </c>
      <c r="G32" s="209">
        <f t="shared" si="5"/>
        <v>9</v>
      </c>
      <c r="H32" s="209"/>
      <c r="I32" s="209">
        <f t="shared" si="6"/>
        <v>9</v>
      </c>
      <c r="J32" s="206">
        <f t="shared" si="2"/>
        <v>0.52941176470588236</v>
      </c>
    </row>
    <row r="33" spans="1:10" ht="36" x14ac:dyDescent="0.25">
      <c r="A33" s="3">
        <f t="shared" si="0"/>
        <v>30</v>
      </c>
      <c r="B33" s="207">
        <v>502</v>
      </c>
      <c r="C33" s="208" t="s">
        <v>16</v>
      </c>
      <c r="D33" s="209">
        <v>33</v>
      </c>
      <c r="E33" s="210">
        <v>17</v>
      </c>
      <c r="F33" s="209"/>
      <c r="G33" s="209">
        <f t="shared" si="5"/>
        <v>17</v>
      </c>
      <c r="H33" s="209"/>
      <c r="I33" s="209">
        <f t="shared" si="6"/>
        <v>17</v>
      </c>
      <c r="J33" s="206">
        <f t="shared" si="2"/>
        <v>0.51515151515151514</v>
      </c>
    </row>
    <row r="34" spans="1:10" ht="36" x14ac:dyDescent="0.25">
      <c r="A34" s="3">
        <f t="shared" si="0"/>
        <v>31</v>
      </c>
      <c r="B34" s="211">
        <v>3409</v>
      </c>
      <c r="C34" s="208" t="s">
        <v>46</v>
      </c>
      <c r="D34" s="209">
        <v>108</v>
      </c>
      <c r="E34" s="210">
        <v>0</v>
      </c>
      <c r="F34" s="209">
        <v>41</v>
      </c>
      <c r="G34" s="209">
        <f t="shared" si="5"/>
        <v>41</v>
      </c>
      <c r="H34" s="209">
        <v>11</v>
      </c>
      <c r="I34" s="209">
        <f t="shared" si="6"/>
        <v>52</v>
      </c>
      <c r="J34" s="206">
        <f t="shared" si="2"/>
        <v>0.48148148148148145</v>
      </c>
    </row>
    <row r="35" spans="1:10" ht="36" x14ac:dyDescent="0.25">
      <c r="A35" s="3">
        <f t="shared" si="0"/>
        <v>32</v>
      </c>
      <c r="B35" s="211">
        <v>5202</v>
      </c>
      <c r="C35" s="208" t="s">
        <v>82</v>
      </c>
      <c r="D35" s="209">
        <v>130</v>
      </c>
      <c r="E35" s="210">
        <v>0</v>
      </c>
      <c r="F35" s="209">
        <v>53</v>
      </c>
      <c r="G35" s="209">
        <f t="shared" si="5"/>
        <v>53</v>
      </c>
      <c r="H35" s="209">
        <v>4</v>
      </c>
      <c r="I35" s="209">
        <f t="shared" si="6"/>
        <v>57</v>
      </c>
      <c r="J35" s="206">
        <f t="shared" si="2"/>
        <v>0.43846153846153846</v>
      </c>
    </row>
    <row r="36" spans="1:10" ht="36" x14ac:dyDescent="0.25">
      <c r="A36" s="3">
        <f t="shared" ref="A36:A57" si="7">A35+1</f>
        <v>33</v>
      </c>
      <c r="B36" s="212">
        <v>5721</v>
      </c>
      <c r="C36" s="208" t="s">
        <v>98</v>
      </c>
      <c r="D36" s="209">
        <v>91</v>
      </c>
      <c r="E36" s="210">
        <v>0</v>
      </c>
      <c r="F36" s="209">
        <v>37</v>
      </c>
      <c r="G36" s="209">
        <f t="shared" si="5"/>
        <v>37</v>
      </c>
      <c r="H36" s="209">
        <v>1</v>
      </c>
      <c r="I36" s="209">
        <f t="shared" si="6"/>
        <v>38</v>
      </c>
      <c r="J36" s="206">
        <f t="shared" ref="J36:J67" si="8">(I36)/D36</f>
        <v>0.4175824175824176</v>
      </c>
    </row>
    <row r="37" spans="1:10" ht="36" x14ac:dyDescent="0.25">
      <c r="A37" s="3">
        <f t="shared" si="7"/>
        <v>34</v>
      </c>
      <c r="B37" s="207">
        <v>2302</v>
      </c>
      <c r="C37" s="208" t="s">
        <v>35</v>
      </c>
      <c r="D37" s="209">
        <v>29</v>
      </c>
      <c r="E37" s="210">
        <v>0</v>
      </c>
      <c r="F37" s="209">
        <v>12</v>
      </c>
      <c r="G37" s="209">
        <f t="shared" si="5"/>
        <v>12</v>
      </c>
      <c r="H37" s="209"/>
      <c r="I37" s="209">
        <f t="shared" si="6"/>
        <v>12</v>
      </c>
      <c r="J37" s="206">
        <f t="shared" si="8"/>
        <v>0.41379310344827586</v>
      </c>
    </row>
    <row r="38" spans="1:10" ht="36" x14ac:dyDescent="0.25">
      <c r="A38" s="3">
        <f t="shared" si="7"/>
        <v>35</v>
      </c>
      <c r="B38" s="207">
        <v>4043</v>
      </c>
      <c r="C38" s="208" t="s">
        <v>65</v>
      </c>
      <c r="D38" s="209">
        <v>253</v>
      </c>
      <c r="E38" s="210">
        <v>0</v>
      </c>
      <c r="F38" s="209">
        <v>69</v>
      </c>
      <c r="G38" s="209">
        <f t="shared" si="5"/>
        <v>69</v>
      </c>
      <c r="H38" s="209">
        <v>34</v>
      </c>
      <c r="I38" s="209">
        <f t="shared" si="6"/>
        <v>103</v>
      </c>
      <c r="J38" s="206">
        <f t="shared" si="8"/>
        <v>0.40711462450592883</v>
      </c>
    </row>
    <row r="39" spans="1:10" ht="36" x14ac:dyDescent="0.25">
      <c r="A39" s="3">
        <f t="shared" si="7"/>
        <v>36</v>
      </c>
      <c r="B39" s="211">
        <v>3302</v>
      </c>
      <c r="C39" s="208" t="s">
        <v>44</v>
      </c>
      <c r="D39" s="209">
        <v>78</v>
      </c>
      <c r="E39" s="210">
        <v>31</v>
      </c>
      <c r="F39" s="209">
        <v>0</v>
      </c>
      <c r="G39" s="209">
        <f t="shared" si="5"/>
        <v>31</v>
      </c>
      <c r="H39" s="209"/>
      <c r="I39" s="209">
        <f t="shared" si="6"/>
        <v>31</v>
      </c>
      <c r="J39" s="206">
        <f t="shared" si="8"/>
        <v>0.39743589743589741</v>
      </c>
    </row>
    <row r="40" spans="1:10" ht="36" x14ac:dyDescent="0.25">
      <c r="A40" s="3">
        <f t="shared" si="7"/>
        <v>37</v>
      </c>
      <c r="B40" s="211">
        <v>6002</v>
      </c>
      <c r="C40" s="208" t="s">
        <v>10</v>
      </c>
      <c r="D40" s="209">
        <v>203</v>
      </c>
      <c r="E40" s="210">
        <v>0</v>
      </c>
      <c r="F40" s="209">
        <v>80</v>
      </c>
      <c r="G40" s="209">
        <f t="shared" si="5"/>
        <v>80</v>
      </c>
      <c r="H40" s="209"/>
      <c r="I40" s="209">
        <f t="shared" si="6"/>
        <v>80</v>
      </c>
      <c r="J40" s="206">
        <f t="shared" si="8"/>
        <v>0.39408866995073893</v>
      </c>
    </row>
    <row r="41" spans="1:10" ht="36" x14ac:dyDescent="0.25">
      <c r="A41" s="3">
        <f t="shared" si="7"/>
        <v>38</v>
      </c>
      <c r="B41" s="207">
        <v>4026</v>
      </c>
      <c r="C41" s="208" t="s">
        <v>64</v>
      </c>
      <c r="D41" s="209">
        <v>78</v>
      </c>
      <c r="E41" s="210">
        <v>0</v>
      </c>
      <c r="F41" s="209">
        <v>3</v>
      </c>
      <c r="G41" s="209">
        <f t="shared" si="5"/>
        <v>3</v>
      </c>
      <c r="H41" s="209">
        <v>27</v>
      </c>
      <c r="I41" s="209">
        <f t="shared" si="6"/>
        <v>30</v>
      </c>
      <c r="J41" s="206">
        <f t="shared" si="8"/>
        <v>0.38461538461538464</v>
      </c>
    </row>
    <row r="42" spans="1:10" ht="48" x14ac:dyDescent="0.25">
      <c r="A42" s="3">
        <f t="shared" si="7"/>
        <v>39</v>
      </c>
      <c r="B42" s="212">
        <v>5714</v>
      </c>
      <c r="C42" s="208" t="s">
        <v>95</v>
      </c>
      <c r="D42" s="209">
        <v>8</v>
      </c>
      <c r="E42" s="210">
        <v>0</v>
      </c>
      <c r="F42" s="209">
        <v>3</v>
      </c>
      <c r="G42" s="209">
        <f t="shared" si="5"/>
        <v>3</v>
      </c>
      <c r="H42" s="209"/>
      <c r="I42" s="209">
        <f t="shared" si="6"/>
        <v>3</v>
      </c>
      <c r="J42" s="206">
        <f t="shared" si="8"/>
        <v>0.375</v>
      </c>
    </row>
    <row r="43" spans="1:10" ht="36" x14ac:dyDescent="0.25">
      <c r="A43" s="3">
        <f t="shared" si="7"/>
        <v>40</v>
      </c>
      <c r="B43" s="207">
        <v>3002</v>
      </c>
      <c r="C43" s="208" t="s">
        <v>40</v>
      </c>
      <c r="D43" s="209">
        <v>80</v>
      </c>
      <c r="E43" s="210">
        <v>0</v>
      </c>
      <c r="F43" s="209">
        <v>29</v>
      </c>
      <c r="G43" s="209">
        <v>0</v>
      </c>
      <c r="H43" s="209">
        <v>29</v>
      </c>
      <c r="I43" s="209">
        <f t="shared" si="6"/>
        <v>29</v>
      </c>
      <c r="J43" s="206">
        <f t="shared" si="8"/>
        <v>0.36249999999999999</v>
      </c>
    </row>
    <row r="44" spans="1:10" ht="36" x14ac:dyDescent="0.25">
      <c r="A44" s="3">
        <f t="shared" si="7"/>
        <v>41</v>
      </c>
      <c r="B44" s="211">
        <v>5201</v>
      </c>
      <c r="C44" s="208" t="s">
        <v>81</v>
      </c>
      <c r="D44" s="209">
        <v>120</v>
      </c>
      <c r="E44" s="210">
        <v>0</v>
      </c>
      <c r="F44" s="209">
        <v>41</v>
      </c>
      <c r="G44" s="209">
        <f>E44+F44</f>
        <v>41</v>
      </c>
      <c r="H44" s="209"/>
      <c r="I44" s="209">
        <f t="shared" si="6"/>
        <v>41</v>
      </c>
      <c r="J44" s="206">
        <f t="shared" si="8"/>
        <v>0.34166666666666667</v>
      </c>
    </row>
    <row r="45" spans="1:10" ht="36" x14ac:dyDescent="0.25">
      <c r="A45" s="3">
        <f t="shared" si="7"/>
        <v>42</v>
      </c>
      <c r="B45" s="211">
        <v>2202</v>
      </c>
      <c r="C45" s="208" t="s">
        <v>34</v>
      </c>
      <c r="D45" s="209">
        <v>27</v>
      </c>
      <c r="E45" s="210">
        <v>9</v>
      </c>
      <c r="F45" s="209">
        <v>0</v>
      </c>
      <c r="G45" s="209">
        <f>E45+F45</f>
        <v>9</v>
      </c>
      <c r="H45" s="209"/>
      <c r="I45" s="209">
        <f t="shared" si="6"/>
        <v>9</v>
      </c>
      <c r="J45" s="206">
        <f t="shared" si="8"/>
        <v>0.33333333333333331</v>
      </c>
    </row>
    <row r="46" spans="1:10" ht="36" x14ac:dyDescent="0.25">
      <c r="A46" s="3">
        <f t="shared" si="7"/>
        <v>43</v>
      </c>
      <c r="B46" s="211">
        <v>5902</v>
      </c>
      <c r="C46" s="208" t="s">
        <v>99</v>
      </c>
      <c r="D46" s="209">
        <v>124</v>
      </c>
      <c r="E46" s="210">
        <v>124</v>
      </c>
      <c r="F46" s="209"/>
      <c r="G46" s="209">
        <v>0</v>
      </c>
      <c r="H46" s="209">
        <v>41</v>
      </c>
      <c r="I46" s="209">
        <f t="shared" si="6"/>
        <v>41</v>
      </c>
      <c r="J46" s="206">
        <f t="shared" si="8"/>
        <v>0.33064516129032256</v>
      </c>
    </row>
    <row r="47" spans="1:10" ht="36" x14ac:dyDescent="0.25">
      <c r="A47" s="3">
        <f t="shared" si="7"/>
        <v>44</v>
      </c>
      <c r="B47" s="207">
        <v>5501</v>
      </c>
      <c r="C47" s="208" t="s">
        <v>88</v>
      </c>
      <c r="D47" s="209">
        <v>120</v>
      </c>
      <c r="E47" s="210">
        <v>0</v>
      </c>
      <c r="F47" s="209">
        <v>36</v>
      </c>
      <c r="G47" s="209">
        <f>E47+F47</f>
        <v>36</v>
      </c>
      <c r="H47" s="209"/>
      <c r="I47" s="209">
        <f t="shared" si="6"/>
        <v>36</v>
      </c>
      <c r="J47" s="206">
        <f t="shared" si="8"/>
        <v>0.3</v>
      </c>
    </row>
    <row r="48" spans="1:10" ht="36" x14ac:dyDescent="0.25">
      <c r="A48" s="3">
        <f t="shared" si="7"/>
        <v>45</v>
      </c>
      <c r="B48" s="211">
        <v>1202</v>
      </c>
      <c r="C48" s="208" t="s">
        <v>23</v>
      </c>
      <c r="D48" s="209">
        <v>99</v>
      </c>
      <c r="E48" s="210">
        <v>0</v>
      </c>
      <c r="F48" s="209">
        <v>28</v>
      </c>
      <c r="G48" s="209">
        <f>E48+F48</f>
        <v>28</v>
      </c>
      <c r="H48" s="209"/>
      <c r="I48" s="209">
        <f t="shared" si="6"/>
        <v>28</v>
      </c>
      <c r="J48" s="206">
        <f t="shared" si="8"/>
        <v>0.28282828282828282</v>
      </c>
    </row>
    <row r="49" spans="1:10" ht="36" x14ac:dyDescent="0.25">
      <c r="A49" s="3">
        <f t="shared" si="7"/>
        <v>46</v>
      </c>
      <c r="B49" s="207">
        <v>1602</v>
      </c>
      <c r="C49" s="208" t="s">
        <v>27</v>
      </c>
      <c r="D49" s="209">
        <v>33</v>
      </c>
      <c r="E49" s="210">
        <v>0</v>
      </c>
      <c r="F49" s="209">
        <v>9</v>
      </c>
      <c r="G49" s="209">
        <f>E49+F49</f>
        <v>9</v>
      </c>
      <c r="H49" s="209"/>
      <c r="I49" s="209">
        <f t="shared" si="6"/>
        <v>9</v>
      </c>
      <c r="J49" s="206">
        <f t="shared" si="8"/>
        <v>0.27272727272727271</v>
      </c>
    </row>
    <row r="50" spans="1:10" ht="36" x14ac:dyDescent="0.25">
      <c r="A50" s="3">
        <f t="shared" si="7"/>
        <v>47</v>
      </c>
      <c r="B50" s="207">
        <v>1102</v>
      </c>
      <c r="C50" s="208" t="s">
        <v>22</v>
      </c>
      <c r="D50" s="209">
        <v>38</v>
      </c>
      <c r="E50" s="210">
        <v>0</v>
      </c>
      <c r="F50" s="209">
        <v>10</v>
      </c>
      <c r="G50" s="209">
        <f>E50+F50</f>
        <v>10</v>
      </c>
      <c r="H50" s="209"/>
      <c r="I50" s="209">
        <f t="shared" si="6"/>
        <v>10</v>
      </c>
      <c r="J50" s="206">
        <f t="shared" si="8"/>
        <v>0.26315789473684209</v>
      </c>
    </row>
    <row r="51" spans="1:10" ht="36" x14ac:dyDescent="0.25">
      <c r="A51" s="3">
        <f t="shared" si="7"/>
        <v>48</v>
      </c>
      <c r="B51" s="211">
        <v>3421</v>
      </c>
      <c r="C51" s="208" t="s">
        <v>52</v>
      </c>
      <c r="D51" s="209">
        <v>8</v>
      </c>
      <c r="E51" s="226">
        <v>0</v>
      </c>
      <c r="F51" s="209"/>
      <c r="G51" s="209">
        <f>E51+F51</f>
        <v>0</v>
      </c>
      <c r="H51" s="209">
        <v>2</v>
      </c>
      <c r="I51" s="209">
        <f t="shared" si="6"/>
        <v>2</v>
      </c>
      <c r="J51" s="206">
        <f t="shared" si="8"/>
        <v>0.25</v>
      </c>
    </row>
    <row r="52" spans="1:10" ht="36" x14ac:dyDescent="0.25">
      <c r="A52" s="3">
        <f t="shared" si="7"/>
        <v>49</v>
      </c>
      <c r="B52" s="211">
        <v>5306</v>
      </c>
      <c r="C52" s="208" t="s">
        <v>85</v>
      </c>
      <c r="D52" s="209">
        <v>90</v>
      </c>
      <c r="E52" s="210">
        <v>0</v>
      </c>
      <c r="F52" s="209">
        <v>22</v>
      </c>
      <c r="G52" s="209">
        <v>0</v>
      </c>
      <c r="H52" s="209">
        <v>22</v>
      </c>
      <c r="I52" s="209">
        <f t="shared" si="6"/>
        <v>22</v>
      </c>
      <c r="J52" s="206">
        <f t="shared" si="8"/>
        <v>0.24444444444444444</v>
      </c>
    </row>
    <row r="53" spans="1:10" ht="36" x14ac:dyDescent="0.25">
      <c r="A53" s="3">
        <f t="shared" si="7"/>
        <v>50</v>
      </c>
      <c r="B53" s="211">
        <v>3202</v>
      </c>
      <c r="C53" s="208" t="s">
        <v>43</v>
      </c>
      <c r="D53" s="209">
        <v>29</v>
      </c>
      <c r="E53" s="210">
        <v>0</v>
      </c>
      <c r="F53" s="209">
        <v>3</v>
      </c>
      <c r="G53" s="209">
        <f>E53+F53</f>
        <v>3</v>
      </c>
      <c r="H53" s="209">
        <v>3</v>
      </c>
      <c r="I53" s="209">
        <f t="shared" si="6"/>
        <v>6</v>
      </c>
      <c r="J53" s="206">
        <f t="shared" si="8"/>
        <v>0.20689655172413793</v>
      </c>
    </row>
    <row r="54" spans="1:10" ht="36" x14ac:dyDescent="0.25">
      <c r="A54" s="3">
        <f t="shared" si="7"/>
        <v>51</v>
      </c>
      <c r="B54" s="207">
        <v>4044</v>
      </c>
      <c r="C54" s="208" t="s">
        <v>66</v>
      </c>
      <c r="D54" s="209">
        <v>5</v>
      </c>
      <c r="E54" s="210">
        <v>0</v>
      </c>
      <c r="F54" s="209">
        <v>1</v>
      </c>
      <c r="G54" s="209">
        <f>E54+F54</f>
        <v>1</v>
      </c>
      <c r="H54" s="209"/>
      <c r="I54" s="209">
        <f t="shared" si="6"/>
        <v>1</v>
      </c>
      <c r="J54" s="206">
        <f t="shared" si="8"/>
        <v>0.2</v>
      </c>
    </row>
    <row r="55" spans="1:10" ht="36" x14ac:dyDescent="0.25">
      <c r="A55" s="3">
        <f t="shared" si="7"/>
        <v>52</v>
      </c>
      <c r="B55" s="212">
        <v>5018</v>
      </c>
      <c r="C55" s="208" t="s">
        <v>78</v>
      </c>
      <c r="D55" s="209">
        <v>25</v>
      </c>
      <c r="E55" s="210">
        <v>5</v>
      </c>
      <c r="F55" s="209"/>
      <c r="G55" s="209">
        <f>E55+F55</f>
        <v>5</v>
      </c>
      <c r="H55" s="209"/>
      <c r="I55" s="209">
        <f t="shared" si="6"/>
        <v>5</v>
      </c>
      <c r="J55" s="206">
        <f t="shared" si="8"/>
        <v>0.2</v>
      </c>
    </row>
    <row r="56" spans="1:10" ht="36" x14ac:dyDescent="0.25">
      <c r="A56" s="3">
        <f t="shared" si="7"/>
        <v>53</v>
      </c>
      <c r="B56" s="94">
        <v>5207</v>
      </c>
      <c r="C56" s="320" t="s">
        <v>84</v>
      </c>
      <c r="D56" s="321">
        <v>114</v>
      </c>
      <c r="E56" s="322"/>
      <c r="F56" s="321">
        <v>22</v>
      </c>
      <c r="G56" s="321">
        <v>0</v>
      </c>
      <c r="H56" s="321">
        <v>22</v>
      </c>
      <c r="I56" s="321">
        <f t="shared" si="6"/>
        <v>22</v>
      </c>
      <c r="J56" s="323">
        <f t="shared" si="8"/>
        <v>0.19298245614035087</v>
      </c>
    </row>
    <row r="57" spans="1:10" ht="36" x14ac:dyDescent="0.25">
      <c r="A57" s="3">
        <f t="shared" si="7"/>
        <v>54</v>
      </c>
      <c r="B57" s="139">
        <v>3501</v>
      </c>
      <c r="C57" s="320" t="s">
        <v>54</v>
      </c>
      <c r="D57" s="321">
        <v>89</v>
      </c>
      <c r="E57" s="322">
        <v>0</v>
      </c>
      <c r="F57" s="321">
        <v>17</v>
      </c>
      <c r="G57" s="321">
        <v>0</v>
      </c>
      <c r="H57" s="321">
        <v>17</v>
      </c>
      <c r="I57" s="321">
        <f t="shared" si="6"/>
        <v>17</v>
      </c>
      <c r="J57" s="323">
        <f t="shared" si="8"/>
        <v>0.19101123595505617</v>
      </c>
    </row>
    <row r="58" spans="1:10" ht="36" x14ac:dyDescent="0.25">
      <c r="A58" s="3">
        <v>1</v>
      </c>
      <c r="B58" s="139">
        <v>202</v>
      </c>
      <c r="C58" s="320" t="s">
        <v>13</v>
      </c>
      <c r="D58" s="321">
        <v>63</v>
      </c>
      <c r="E58" s="322">
        <v>0</v>
      </c>
      <c r="F58" s="321">
        <v>3</v>
      </c>
      <c r="G58" s="321">
        <f t="shared" ref="G58:G89" si="9">E58+F58</f>
        <v>3</v>
      </c>
      <c r="H58" s="321">
        <v>7</v>
      </c>
      <c r="I58" s="321">
        <f t="shared" si="6"/>
        <v>10</v>
      </c>
      <c r="J58" s="323">
        <f t="shared" si="8"/>
        <v>0.15873015873015872</v>
      </c>
    </row>
    <row r="59" spans="1:10" ht="36" x14ac:dyDescent="0.25">
      <c r="A59" s="3">
        <f t="shared" ref="A59:A90" si="10">A58+1</f>
        <v>2</v>
      </c>
      <c r="B59" s="133">
        <v>4024</v>
      </c>
      <c r="C59" s="320" t="s">
        <v>63</v>
      </c>
      <c r="D59" s="321">
        <v>283</v>
      </c>
      <c r="E59" s="322">
        <v>0</v>
      </c>
      <c r="F59" s="321">
        <v>22</v>
      </c>
      <c r="G59" s="321">
        <f t="shared" si="9"/>
        <v>22</v>
      </c>
      <c r="H59" s="321">
        <v>16</v>
      </c>
      <c r="I59" s="321">
        <f t="shared" si="6"/>
        <v>38</v>
      </c>
      <c r="J59" s="323">
        <f t="shared" si="8"/>
        <v>0.13427561837455831</v>
      </c>
    </row>
    <row r="60" spans="1:10" ht="36" x14ac:dyDescent="0.25">
      <c r="A60" s="3">
        <f t="shared" si="10"/>
        <v>3</v>
      </c>
      <c r="B60" s="78">
        <v>4023</v>
      </c>
      <c r="C60" s="320" t="s">
        <v>62</v>
      </c>
      <c r="D60" s="321">
        <v>38</v>
      </c>
      <c r="E60" s="322">
        <v>5</v>
      </c>
      <c r="F60" s="321">
        <v>0</v>
      </c>
      <c r="G60" s="321">
        <f t="shared" si="9"/>
        <v>5</v>
      </c>
      <c r="H60" s="321"/>
      <c r="I60" s="321">
        <f t="shared" si="6"/>
        <v>5</v>
      </c>
      <c r="J60" s="323">
        <f t="shared" si="8"/>
        <v>0.13157894736842105</v>
      </c>
    </row>
    <row r="61" spans="1:10" ht="36" x14ac:dyDescent="0.25">
      <c r="A61" s="3">
        <f t="shared" si="10"/>
        <v>4</v>
      </c>
      <c r="B61" s="133">
        <v>5606</v>
      </c>
      <c r="C61" s="320" t="s">
        <v>91</v>
      </c>
      <c r="D61" s="321">
        <v>8</v>
      </c>
      <c r="E61" s="322">
        <v>0</v>
      </c>
      <c r="F61" s="321">
        <v>1</v>
      </c>
      <c r="G61" s="321">
        <f t="shared" si="9"/>
        <v>1</v>
      </c>
      <c r="H61" s="321"/>
      <c r="I61" s="321">
        <f t="shared" si="6"/>
        <v>1</v>
      </c>
      <c r="J61" s="323">
        <f t="shared" si="8"/>
        <v>0.125</v>
      </c>
    </row>
    <row r="62" spans="1:10" ht="36" x14ac:dyDescent="0.25">
      <c r="A62" s="3">
        <f t="shared" si="10"/>
        <v>5</v>
      </c>
      <c r="B62" s="110">
        <v>5716</v>
      </c>
      <c r="C62" s="320" t="s">
        <v>97</v>
      </c>
      <c r="D62" s="321">
        <v>63</v>
      </c>
      <c r="E62" s="322">
        <v>7</v>
      </c>
      <c r="F62" s="321">
        <v>0</v>
      </c>
      <c r="G62" s="321">
        <f t="shared" si="9"/>
        <v>7</v>
      </c>
      <c r="H62" s="321"/>
      <c r="I62" s="321">
        <f t="shared" si="6"/>
        <v>7</v>
      </c>
      <c r="J62" s="323">
        <f t="shared" si="8"/>
        <v>0.1111111111111111</v>
      </c>
    </row>
    <row r="63" spans="1:10" ht="36" x14ac:dyDescent="0.25">
      <c r="A63" s="3">
        <f t="shared" si="10"/>
        <v>6</v>
      </c>
      <c r="B63" s="133">
        <v>6004</v>
      </c>
      <c r="C63" s="320" t="s">
        <v>102</v>
      </c>
      <c r="D63" s="321">
        <v>33</v>
      </c>
      <c r="E63" s="322">
        <v>3</v>
      </c>
      <c r="F63" s="321"/>
      <c r="G63" s="321">
        <f t="shared" si="9"/>
        <v>3</v>
      </c>
      <c r="H63" s="321"/>
      <c r="I63" s="321">
        <f t="shared" ref="I63:I94" si="11">G63+H63</f>
        <v>3</v>
      </c>
      <c r="J63" s="323">
        <f t="shared" si="8"/>
        <v>9.0909090909090912E-2</v>
      </c>
    </row>
    <row r="64" spans="1:10" ht="36" x14ac:dyDescent="0.25">
      <c r="A64" s="3">
        <f t="shared" si="10"/>
        <v>7</v>
      </c>
      <c r="B64" s="94">
        <v>2502</v>
      </c>
      <c r="C64" s="320" t="s">
        <v>37</v>
      </c>
      <c r="D64" s="321">
        <v>13</v>
      </c>
      <c r="E64" s="322">
        <v>0</v>
      </c>
      <c r="F64" s="321">
        <v>1</v>
      </c>
      <c r="G64" s="321">
        <f t="shared" si="9"/>
        <v>1</v>
      </c>
      <c r="H64" s="321"/>
      <c r="I64" s="321">
        <f t="shared" si="11"/>
        <v>1</v>
      </c>
      <c r="J64" s="323">
        <f t="shared" si="8"/>
        <v>7.6923076923076927E-2</v>
      </c>
    </row>
    <row r="65" spans="1:10" ht="48" x14ac:dyDescent="0.25">
      <c r="A65" s="3">
        <f t="shared" si="10"/>
        <v>8</v>
      </c>
      <c r="B65" s="133">
        <v>5002</v>
      </c>
      <c r="C65" s="320" t="s">
        <v>73</v>
      </c>
      <c r="D65" s="321">
        <v>163</v>
      </c>
      <c r="E65" s="322">
        <v>11</v>
      </c>
      <c r="F65" s="321">
        <v>0</v>
      </c>
      <c r="G65" s="321">
        <f t="shared" si="9"/>
        <v>11</v>
      </c>
      <c r="H65" s="321"/>
      <c r="I65" s="321">
        <f t="shared" si="11"/>
        <v>11</v>
      </c>
      <c r="J65" s="323">
        <f t="shared" si="8"/>
        <v>6.7484662576687116E-2</v>
      </c>
    </row>
    <row r="66" spans="1:10" ht="48" x14ac:dyDescent="0.25">
      <c r="A66" s="3">
        <f t="shared" si="10"/>
        <v>9</v>
      </c>
      <c r="B66" s="110">
        <v>5715</v>
      </c>
      <c r="C66" s="320" t="s">
        <v>96</v>
      </c>
      <c r="D66" s="321">
        <v>108</v>
      </c>
      <c r="E66" s="322">
        <v>0</v>
      </c>
      <c r="F66" s="321">
        <v>6</v>
      </c>
      <c r="G66" s="321">
        <f t="shared" si="9"/>
        <v>6</v>
      </c>
      <c r="H66" s="321"/>
      <c r="I66" s="321">
        <f t="shared" si="11"/>
        <v>6</v>
      </c>
      <c r="J66" s="323">
        <f t="shared" si="8"/>
        <v>5.5555555555555552E-2</v>
      </c>
    </row>
    <row r="67" spans="1:10" ht="48" x14ac:dyDescent="0.25">
      <c r="A67" s="3">
        <f t="shared" si="10"/>
        <v>10</v>
      </c>
      <c r="B67" s="110">
        <v>5003</v>
      </c>
      <c r="C67" s="320" t="s">
        <v>74</v>
      </c>
      <c r="D67" s="321">
        <v>96</v>
      </c>
      <c r="E67" s="322">
        <v>1</v>
      </c>
      <c r="F67" s="321"/>
      <c r="G67" s="321">
        <f t="shared" si="9"/>
        <v>1</v>
      </c>
      <c r="H67" s="321">
        <v>1</v>
      </c>
      <c r="I67" s="321">
        <f t="shared" si="11"/>
        <v>2</v>
      </c>
      <c r="J67" s="323">
        <f t="shared" si="8"/>
        <v>2.0833333333333332E-2</v>
      </c>
    </row>
    <row r="68" spans="1:10" ht="36" x14ac:dyDescent="0.25">
      <c r="A68" s="3">
        <f t="shared" si="10"/>
        <v>11</v>
      </c>
      <c r="B68" s="227">
        <v>302</v>
      </c>
      <c r="C68" s="228" t="s">
        <v>14</v>
      </c>
      <c r="D68" s="27">
        <v>0</v>
      </c>
      <c r="E68" s="229">
        <v>0</v>
      </c>
      <c r="F68" s="27"/>
      <c r="G68" s="27">
        <f t="shared" si="9"/>
        <v>0</v>
      </c>
      <c r="H68" s="27"/>
      <c r="I68" s="27">
        <f t="shared" si="11"/>
        <v>0</v>
      </c>
      <c r="J68" s="230">
        <v>0</v>
      </c>
    </row>
    <row r="69" spans="1:10" ht="36" x14ac:dyDescent="0.25">
      <c r="A69" s="3">
        <f t="shared" si="10"/>
        <v>12</v>
      </c>
      <c r="B69" s="165">
        <v>402</v>
      </c>
      <c r="C69" s="228" t="s">
        <v>15</v>
      </c>
      <c r="D69" s="27">
        <v>29</v>
      </c>
      <c r="E69" s="229">
        <v>0</v>
      </c>
      <c r="F69" s="27"/>
      <c r="G69" s="27">
        <f t="shared" si="9"/>
        <v>0</v>
      </c>
      <c r="H69" s="27"/>
      <c r="I69" s="27">
        <f t="shared" si="11"/>
        <v>0</v>
      </c>
      <c r="J69" s="230">
        <f t="shared" ref="J69:J87" si="12">(I69)/D69</f>
        <v>0</v>
      </c>
    </row>
    <row r="70" spans="1:10" ht="36" x14ac:dyDescent="0.25">
      <c r="A70" s="3">
        <f t="shared" si="10"/>
        <v>13</v>
      </c>
      <c r="B70" s="227">
        <v>701</v>
      </c>
      <c r="C70" s="228" t="s">
        <v>18</v>
      </c>
      <c r="D70" s="27">
        <v>123</v>
      </c>
      <c r="E70" s="229">
        <v>0</v>
      </c>
      <c r="F70" s="27"/>
      <c r="G70" s="27">
        <f t="shared" si="9"/>
        <v>0</v>
      </c>
      <c r="H70" s="27"/>
      <c r="I70" s="27">
        <f t="shared" si="11"/>
        <v>0</v>
      </c>
      <c r="J70" s="230">
        <f t="shared" si="12"/>
        <v>0</v>
      </c>
    </row>
    <row r="71" spans="1:10" ht="36" x14ac:dyDescent="0.25">
      <c r="A71" s="3">
        <f t="shared" si="10"/>
        <v>14</v>
      </c>
      <c r="B71" s="231">
        <v>802</v>
      </c>
      <c r="C71" s="228" t="s">
        <v>19</v>
      </c>
      <c r="D71" s="27">
        <v>21</v>
      </c>
      <c r="E71" s="229">
        <v>0</v>
      </c>
      <c r="F71" s="27"/>
      <c r="G71" s="27">
        <f t="shared" si="9"/>
        <v>0</v>
      </c>
      <c r="H71" s="27"/>
      <c r="I71" s="27">
        <f t="shared" si="11"/>
        <v>0</v>
      </c>
      <c r="J71" s="230">
        <f t="shared" si="12"/>
        <v>0</v>
      </c>
    </row>
    <row r="72" spans="1:10" ht="36" x14ac:dyDescent="0.25">
      <c r="A72" s="3">
        <f t="shared" si="10"/>
        <v>15</v>
      </c>
      <c r="B72" s="165">
        <v>902</v>
      </c>
      <c r="C72" s="228" t="s">
        <v>20</v>
      </c>
      <c r="D72" s="27">
        <v>129</v>
      </c>
      <c r="E72" s="229">
        <v>0</v>
      </c>
      <c r="F72" s="27"/>
      <c r="G72" s="27">
        <f t="shared" si="9"/>
        <v>0</v>
      </c>
      <c r="H72" s="27"/>
      <c r="I72" s="27">
        <f t="shared" si="11"/>
        <v>0</v>
      </c>
      <c r="J72" s="230">
        <f t="shared" si="12"/>
        <v>0</v>
      </c>
    </row>
    <row r="73" spans="1:10" ht="36" x14ac:dyDescent="0.25">
      <c r="A73" s="3">
        <f t="shared" si="10"/>
        <v>16</v>
      </c>
      <c r="B73" s="227">
        <v>1002</v>
      </c>
      <c r="C73" s="228" t="s">
        <v>21</v>
      </c>
      <c r="D73" s="27">
        <v>15</v>
      </c>
      <c r="E73" s="229">
        <v>0</v>
      </c>
      <c r="F73" s="27"/>
      <c r="G73" s="27">
        <f t="shared" si="9"/>
        <v>0</v>
      </c>
      <c r="H73" s="27"/>
      <c r="I73" s="27">
        <f t="shared" si="11"/>
        <v>0</v>
      </c>
      <c r="J73" s="230">
        <f t="shared" si="12"/>
        <v>0</v>
      </c>
    </row>
    <row r="74" spans="1:10" ht="36" x14ac:dyDescent="0.25">
      <c r="A74" s="3">
        <f t="shared" si="10"/>
        <v>17</v>
      </c>
      <c r="B74" s="232">
        <v>1802</v>
      </c>
      <c r="C74" s="228" t="s">
        <v>29</v>
      </c>
      <c r="D74" s="27">
        <v>34</v>
      </c>
      <c r="E74" s="229"/>
      <c r="F74" s="27"/>
      <c r="G74" s="27">
        <f t="shared" si="9"/>
        <v>0</v>
      </c>
      <c r="H74" s="27"/>
      <c r="I74" s="27">
        <f t="shared" si="11"/>
        <v>0</v>
      </c>
      <c r="J74" s="230">
        <f t="shared" si="12"/>
        <v>0</v>
      </c>
    </row>
    <row r="75" spans="1:10" ht="36" x14ac:dyDescent="0.25">
      <c r="A75" s="3">
        <f t="shared" si="10"/>
        <v>18</v>
      </c>
      <c r="B75" s="227">
        <v>1902</v>
      </c>
      <c r="C75" s="228" t="s">
        <v>30</v>
      </c>
      <c r="D75" s="27">
        <v>65</v>
      </c>
      <c r="E75" s="229"/>
      <c r="F75" s="27"/>
      <c r="G75" s="27">
        <f t="shared" si="9"/>
        <v>0</v>
      </c>
      <c r="H75" s="27"/>
      <c r="I75" s="27">
        <f t="shared" si="11"/>
        <v>0</v>
      </c>
      <c r="J75" s="230">
        <f t="shared" si="12"/>
        <v>0</v>
      </c>
    </row>
    <row r="76" spans="1:10" ht="36" x14ac:dyDescent="0.25">
      <c r="A76" s="3">
        <f t="shared" si="10"/>
        <v>19</v>
      </c>
      <c r="B76" s="227">
        <v>2102</v>
      </c>
      <c r="C76" s="228" t="s">
        <v>32</v>
      </c>
      <c r="D76" s="27">
        <v>42</v>
      </c>
      <c r="E76" s="229"/>
      <c r="F76" s="27"/>
      <c r="G76" s="27">
        <f t="shared" si="9"/>
        <v>0</v>
      </c>
      <c r="H76" s="27"/>
      <c r="I76" s="27">
        <f t="shared" si="11"/>
        <v>0</v>
      </c>
      <c r="J76" s="230">
        <f t="shared" si="12"/>
        <v>0</v>
      </c>
    </row>
    <row r="77" spans="1:10" ht="36" x14ac:dyDescent="0.25">
      <c r="A77" s="3">
        <f t="shared" si="10"/>
        <v>20</v>
      </c>
      <c r="B77" s="227">
        <v>2110</v>
      </c>
      <c r="C77" s="228" t="s">
        <v>33</v>
      </c>
      <c r="D77" s="27">
        <v>2</v>
      </c>
      <c r="E77" s="229"/>
      <c r="F77" s="27"/>
      <c r="G77" s="27">
        <f t="shared" si="9"/>
        <v>0</v>
      </c>
      <c r="H77" s="27"/>
      <c r="I77" s="27">
        <f t="shared" si="11"/>
        <v>0</v>
      </c>
      <c r="J77" s="230">
        <f t="shared" si="12"/>
        <v>0</v>
      </c>
    </row>
    <row r="78" spans="1:10" ht="36" x14ac:dyDescent="0.25">
      <c r="A78" s="3">
        <f t="shared" si="10"/>
        <v>21</v>
      </c>
      <c r="B78" s="231">
        <v>2402</v>
      </c>
      <c r="C78" s="228" t="s">
        <v>36</v>
      </c>
      <c r="D78" s="27">
        <v>26</v>
      </c>
      <c r="E78" s="229">
        <v>0</v>
      </c>
      <c r="F78" s="27"/>
      <c r="G78" s="27">
        <f t="shared" si="9"/>
        <v>0</v>
      </c>
      <c r="H78" s="27"/>
      <c r="I78" s="27">
        <f t="shared" si="11"/>
        <v>0</v>
      </c>
      <c r="J78" s="230">
        <f t="shared" si="12"/>
        <v>0</v>
      </c>
    </row>
    <row r="79" spans="1:10" ht="36" x14ac:dyDescent="0.25">
      <c r="A79" s="3">
        <f t="shared" si="10"/>
        <v>22</v>
      </c>
      <c r="B79" s="231">
        <v>2602</v>
      </c>
      <c r="C79" s="228" t="s">
        <v>38</v>
      </c>
      <c r="D79" s="27">
        <v>16</v>
      </c>
      <c r="E79" s="229">
        <v>0</v>
      </c>
      <c r="F79" s="27"/>
      <c r="G79" s="27">
        <f t="shared" si="9"/>
        <v>0</v>
      </c>
      <c r="H79" s="27"/>
      <c r="I79" s="27">
        <f t="shared" si="11"/>
        <v>0</v>
      </c>
      <c r="J79" s="230">
        <f t="shared" si="12"/>
        <v>0</v>
      </c>
    </row>
    <row r="80" spans="1:10" ht="36" x14ac:dyDescent="0.25">
      <c r="A80" s="3">
        <f t="shared" si="10"/>
        <v>23</v>
      </c>
      <c r="B80" s="227">
        <v>2702</v>
      </c>
      <c r="C80" s="228" t="s">
        <v>39</v>
      </c>
      <c r="D80" s="27">
        <v>11</v>
      </c>
      <c r="E80" s="229">
        <v>0</v>
      </c>
      <c r="F80" s="27">
        <v>0</v>
      </c>
      <c r="G80" s="27">
        <f t="shared" si="9"/>
        <v>0</v>
      </c>
      <c r="H80" s="27"/>
      <c r="I80" s="27">
        <f t="shared" si="11"/>
        <v>0</v>
      </c>
      <c r="J80" s="230">
        <f t="shared" si="12"/>
        <v>0</v>
      </c>
    </row>
    <row r="81" spans="1:10" ht="36" x14ac:dyDescent="0.25">
      <c r="A81" s="3">
        <f t="shared" si="10"/>
        <v>24</v>
      </c>
      <c r="B81" s="227">
        <v>3412</v>
      </c>
      <c r="C81" s="228" t="s">
        <v>47</v>
      </c>
      <c r="D81" s="27">
        <v>3</v>
      </c>
      <c r="E81" s="229">
        <v>0</v>
      </c>
      <c r="F81" s="27">
        <v>0</v>
      </c>
      <c r="G81" s="27">
        <f t="shared" si="9"/>
        <v>0</v>
      </c>
      <c r="H81" s="27">
        <v>0</v>
      </c>
      <c r="I81" s="27">
        <f t="shared" si="11"/>
        <v>0</v>
      </c>
      <c r="J81" s="230">
        <f t="shared" si="12"/>
        <v>0</v>
      </c>
    </row>
    <row r="82" spans="1:10" ht="36" x14ac:dyDescent="0.25">
      <c r="A82" s="3">
        <f t="shared" si="10"/>
        <v>25</v>
      </c>
      <c r="B82" s="227">
        <v>3413</v>
      </c>
      <c r="C82" s="228" t="s">
        <v>48</v>
      </c>
      <c r="D82" s="27">
        <v>4</v>
      </c>
      <c r="E82" s="229">
        <v>0</v>
      </c>
      <c r="F82" s="27"/>
      <c r="G82" s="27">
        <f t="shared" si="9"/>
        <v>0</v>
      </c>
      <c r="H82" s="27"/>
      <c r="I82" s="27">
        <f t="shared" si="11"/>
        <v>0</v>
      </c>
      <c r="J82" s="230">
        <f t="shared" si="12"/>
        <v>0</v>
      </c>
    </row>
    <row r="83" spans="1:10" ht="36" x14ac:dyDescent="0.25">
      <c r="A83" s="3">
        <f t="shared" si="10"/>
        <v>26</v>
      </c>
      <c r="B83" s="232">
        <v>3512</v>
      </c>
      <c r="C83" s="228" t="s">
        <v>55</v>
      </c>
      <c r="D83" s="27">
        <v>3</v>
      </c>
      <c r="E83" s="233">
        <v>0</v>
      </c>
      <c r="F83" s="27"/>
      <c r="G83" s="27">
        <f t="shared" si="9"/>
        <v>0</v>
      </c>
      <c r="H83" s="27"/>
      <c r="I83" s="27">
        <f t="shared" si="11"/>
        <v>0</v>
      </c>
      <c r="J83" s="230">
        <f t="shared" si="12"/>
        <v>0</v>
      </c>
    </row>
    <row r="84" spans="1:10" ht="36" x14ac:dyDescent="0.25">
      <c r="A84" s="3">
        <f t="shared" si="10"/>
        <v>27</v>
      </c>
      <c r="B84" s="234">
        <v>4003</v>
      </c>
      <c r="C84" s="228" t="s">
        <v>56</v>
      </c>
      <c r="D84" s="27">
        <v>33</v>
      </c>
      <c r="E84" s="229">
        <v>0</v>
      </c>
      <c r="F84" s="27"/>
      <c r="G84" s="27">
        <f t="shared" si="9"/>
        <v>0</v>
      </c>
      <c r="H84" s="27"/>
      <c r="I84" s="27">
        <f t="shared" si="11"/>
        <v>0</v>
      </c>
      <c r="J84" s="230">
        <f t="shared" si="12"/>
        <v>0</v>
      </c>
    </row>
    <row r="85" spans="1:10" ht="36" x14ac:dyDescent="0.25">
      <c r="A85" s="3">
        <f t="shared" si="10"/>
        <v>28</v>
      </c>
      <c r="B85" s="234">
        <v>4004</v>
      </c>
      <c r="C85" s="228" t="s">
        <v>57</v>
      </c>
      <c r="D85" s="27">
        <v>19</v>
      </c>
      <c r="E85" s="229">
        <v>0</v>
      </c>
      <c r="F85" s="27"/>
      <c r="G85" s="27">
        <f t="shared" si="9"/>
        <v>0</v>
      </c>
      <c r="H85" s="27"/>
      <c r="I85" s="27">
        <f t="shared" si="11"/>
        <v>0</v>
      </c>
      <c r="J85" s="230">
        <f t="shared" si="12"/>
        <v>0</v>
      </c>
    </row>
    <row r="86" spans="1:10" ht="36" x14ac:dyDescent="0.25">
      <c r="A86" s="3">
        <f t="shared" si="10"/>
        <v>29</v>
      </c>
      <c r="B86" s="165">
        <v>4048</v>
      </c>
      <c r="C86" s="228" t="s">
        <v>67</v>
      </c>
      <c r="D86" s="27">
        <v>19</v>
      </c>
      <c r="E86" s="229">
        <v>0</v>
      </c>
      <c r="F86" s="27"/>
      <c r="G86" s="27">
        <f t="shared" si="9"/>
        <v>0</v>
      </c>
      <c r="H86" s="27"/>
      <c r="I86" s="27">
        <f t="shared" si="11"/>
        <v>0</v>
      </c>
      <c r="J86" s="230">
        <f t="shared" si="12"/>
        <v>0</v>
      </c>
    </row>
    <row r="87" spans="1:10" ht="36" x14ac:dyDescent="0.25">
      <c r="A87" s="3">
        <f t="shared" si="10"/>
        <v>30</v>
      </c>
      <c r="B87" s="234">
        <v>4050</v>
      </c>
      <c r="C87" s="228" t="s">
        <v>68</v>
      </c>
      <c r="D87" s="27">
        <v>43</v>
      </c>
      <c r="E87" s="229">
        <v>0</v>
      </c>
      <c r="F87" s="27"/>
      <c r="G87" s="27">
        <f t="shared" si="9"/>
        <v>0</v>
      </c>
      <c r="H87" s="27"/>
      <c r="I87" s="27">
        <f t="shared" si="11"/>
        <v>0</v>
      </c>
      <c r="J87" s="230">
        <f t="shared" si="12"/>
        <v>0</v>
      </c>
    </row>
    <row r="88" spans="1:10" ht="36" x14ac:dyDescent="0.25">
      <c r="A88" s="3">
        <f t="shared" si="10"/>
        <v>31</v>
      </c>
      <c r="B88" s="234">
        <v>4051</v>
      </c>
      <c r="C88" s="228" t="s">
        <v>69</v>
      </c>
      <c r="D88" s="27">
        <v>0</v>
      </c>
      <c r="E88" s="235">
        <v>0</v>
      </c>
      <c r="F88" s="27"/>
      <c r="G88" s="27">
        <f t="shared" si="9"/>
        <v>0</v>
      </c>
      <c r="H88" s="27"/>
      <c r="I88" s="27">
        <f t="shared" si="11"/>
        <v>0</v>
      </c>
      <c r="J88" s="230">
        <v>0</v>
      </c>
    </row>
    <row r="89" spans="1:10" ht="36" x14ac:dyDescent="0.25">
      <c r="A89" s="3">
        <f t="shared" si="10"/>
        <v>32</v>
      </c>
      <c r="B89" s="234">
        <v>4098</v>
      </c>
      <c r="C89" s="228" t="s">
        <v>71</v>
      </c>
      <c r="D89" s="27">
        <v>134</v>
      </c>
      <c r="E89" s="229">
        <v>0</v>
      </c>
      <c r="F89" s="27"/>
      <c r="G89" s="27">
        <f t="shared" si="9"/>
        <v>0</v>
      </c>
      <c r="H89" s="27"/>
      <c r="I89" s="27">
        <f t="shared" si="11"/>
        <v>0</v>
      </c>
      <c r="J89" s="230">
        <f t="shared" ref="J89:J98" si="13">(I89)/D89</f>
        <v>0</v>
      </c>
    </row>
    <row r="90" spans="1:10" ht="36" x14ac:dyDescent="0.25">
      <c r="A90" s="3">
        <f t="shared" si="10"/>
        <v>33</v>
      </c>
      <c r="B90" s="234">
        <v>4099</v>
      </c>
      <c r="C90" s="228" t="s">
        <v>72</v>
      </c>
      <c r="D90" s="27">
        <v>106</v>
      </c>
      <c r="E90" s="229">
        <v>0</v>
      </c>
      <c r="F90" s="27">
        <v>0</v>
      </c>
      <c r="G90" s="27">
        <f t="shared" ref="G90:G107" si="14">E90+F90</f>
        <v>0</v>
      </c>
      <c r="H90" s="27"/>
      <c r="I90" s="27">
        <f t="shared" si="11"/>
        <v>0</v>
      </c>
      <c r="J90" s="230">
        <f t="shared" si="13"/>
        <v>0</v>
      </c>
    </row>
    <row r="91" spans="1:10" ht="36" x14ac:dyDescent="0.25">
      <c r="A91" s="3">
        <f t="shared" ref="A91:A107" si="15">A90+1</f>
        <v>34</v>
      </c>
      <c r="B91" s="165">
        <v>5007</v>
      </c>
      <c r="C91" s="228" t="s">
        <v>75</v>
      </c>
      <c r="D91" s="27">
        <v>31</v>
      </c>
      <c r="E91" s="229">
        <v>0</v>
      </c>
      <c r="F91" s="27"/>
      <c r="G91" s="27">
        <f t="shared" si="14"/>
        <v>0</v>
      </c>
      <c r="H91" s="27"/>
      <c r="I91" s="27">
        <f t="shared" si="11"/>
        <v>0</v>
      </c>
      <c r="J91" s="230">
        <f t="shared" si="13"/>
        <v>0</v>
      </c>
    </row>
    <row r="92" spans="1:10" ht="36" x14ac:dyDescent="0.25">
      <c r="A92" s="3">
        <f t="shared" si="15"/>
        <v>35</v>
      </c>
      <c r="B92" s="165">
        <v>5015</v>
      </c>
      <c r="C92" s="228" t="s">
        <v>76</v>
      </c>
      <c r="D92" s="27">
        <v>9</v>
      </c>
      <c r="E92" s="229">
        <v>0</v>
      </c>
      <c r="F92" s="27"/>
      <c r="G92" s="27">
        <f t="shared" si="14"/>
        <v>0</v>
      </c>
      <c r="H92" s="27"/>
      <c r="I92" s="27">
        <f t="shared" si="11"/>
        <v>0</v>
      </c>
      <c r="J92" s="230">
        <f t="shared" si="13"/>
        <v>0</v>
      </c>
    </row>
    <row r="93" spans="1:10" ht="36" x14ac:dyDescent="0.25">
      <c r="A93" s="3">
        <f t="shared" si="15"/>
        <v>36</v>
      </c>
      <c r="B93" s="165">
        <v>5017</v>
      </c>
      <c r="C93" s="228" t="s">
        <v>77</v>
      </c>
      <c r="D93" s="27">
        <v>43</v>
      </c>
      <c r="E93" s="229">
        <v>0</v>
      </c>
      <c r="F93" s="27"/>
      <c r="G93" s="27">
        <f t="shared" si="14"/>
        <v>0</v>
      </c>
      <c r="H93" s="27"/>
      <c r="I93" s="27">
        <f t="shared" si="11"/>
        <v>0</v>
      </c>
      <c r="J93" s="230">
        <f t="shared" si="13"/>
        <v>0</v>
      </c>
    </row>
    <row r="94" spans="1:10" ht="36" x14ac:dyDescent="0.25">
      <c r="A94" s="3">
        <f t="shared" si="15"/>
        <v>37</v>
      </c>
      <c r="B94" s="165">
        <v>5025</v>
      </c>
      <c r="C94" s="228" t="s">
        <v>79</v>
      </c>
      <c r="D94" s="27">
        <v>20</v>
      </c>
      <c r="E94" s="229">
        <v>0</v>
      </c>
      <c r="F94" s="27"/>
      <c r="G94" s="27">
        <f t="shared" si="14"/>
        <v>0</v>
      </c>
      <c r="H94" s="27"/>
      <c r="I94" s="27">
        <f t="shared" si="11"/>
        <v>0</v>
      </c>
      <c r="J94" s="230">
        <f t="shared" si="13"/>
        <v>0</v>
      </c>
    </row>
    <row r="95" spans="1:10" ht="36" x14ac:dyDescent="0.25">
      <c r="A95" s="3">
        <f t="shared" si="15"/>
        <v>38</v>
      </c>
      <c r="B95" s="165">
        <v>5113</v>
      </c>
      <c r="C95" s="228" t="s">
        <v>80</v>
      </c>
      <c r="D95" s="27">
        <v>144</v>
      </c>
      <c r="E95" s="229">
        <v>0</v>
      </c>
      <c r="F95" s="27"/>
      <c r="G95" s="27">
        <f t="shared" si="14"/>
        <v>0</v>
      </c>
      <c r="H95" s="27"/>
      <c r="I95" s="27">
        <f t="shared" ref="I95:I107" si="16">G95+H95</f>
        <v>0</v>
      </c>
      <c r="J95" s="230">
        <f t="shared" si="13"/>
        <v>0</v>
      </c>
    </row>
    <row r="96" spans="1:10" ht="48" x14ac:dyDescent="0.25">
      <c r="A96" s="3">
        <f t="shared" si="15"/>
        <v>39</v>
      </c>
      <c r="B96" s="227">
        <v>5403</v>
      </c>
      <c r="C96" s="228" t="s">
        <v>87</v>
      </c>
      <c r="D96" s="27">
        <v>6</v>
      </c>
      <c r="E96" s="229">
        <v>0</v>
      </c>
      <c r="F96" s="27"/>
      <c r="G96" s="27">
        <f t="shared" si="14"/>
        <v>0</v>
      </c>
      <c r="H96" s="27"/>
      <c r="I96" s="27">
        <f t="shared" si="16"/>
        <v>0</v>
      </c>
      <c r="J96" s="230">
        <f t="shared" si="13"/>
        <v>0</v>
      </c>
    </row>
    <row r="97" spans="1:10" ht="36" x14ac:dyDescent="0.25">
      <c r="A97" s="3">
        <f t="shared" si="15"/>
        <v>40</v>
      </c>
      <c r="B97" s="227">
        <v>5905</v>
      </c>
      <c r="C97" s="228" t="s">
        <v>101</v>
      </c>
      <c r="D97" s="27">
        <v>9</v>
      </c>
      <c r="E97" s="229">
        <v>0</v>
      </c>
      <c r="F97" s="27"/>
      <c r="G97" s="27">
        <f t="shared" si="14"/>
        <v>0</v>
      </c>
      <c r="H97" s="27"/>
      <c r="I97" s="27">
        <f t="shared" si="16"/>
        <v>0</v>
      </c>
      <c r="J97" s="230">
        <f t="shared" si="13"/>
        <v>0</v>
      </c>
    </row>
    <row r="98" spans="1:10" ht="36" x14ac:dyDescent="0.25">
      <c r="A98" s="3">
        <f t="shared" si="15"/>
        <v>41</v>
      </c>
      <c r="B98" s="165">
        <v>6007</v>
      </c>
      <c r="C98" s="228" t="s">
        <v>103</v>
      </c>
      <c r="D98" s="27">
        <v>53</v>
      </c>
      <c r="E98" s="229">
        <v>0</v>
      </c>
      <c r="F98" s="27"/>
      <c r="G98" s="27">
        <f t="shared" si="14"/>
        <v>0</v>
      </c>
      <c r="H98" s="27"/>
      <c r="I98" s="27">
        <f t="shared" si="16"/>
        <v>0</v>
      </c>
      <c r="J98" s="230">
        <f t="shared" si="13"/>
        <v>0</v>
      </c>
    </row>
    <row r="99" spans="1:10" ht="36" x14ac:dyDescent="0.25">
      <c r="A99" s="3">
        <f t="shared" si="15"/>
        <v>42</v>
      </c>
      <c r="B99" s="147">
        <v>6011</v>
      </c>
      <c r="C99" s="228" t="s">
        <v>107</v>
      </c>
      <c r="D99" s="27">
        <v>0</v>
      </c>
      <c r="E99" s="233">
        <v>0</v>
      </c>
      <c r="F99" s="27"/>
      <c r="G99" s="27">
        <f t="shared" si="14"/>
        <v>0</v>
      </c>
      <c r="H99" s="27"/>
      <c r="I99" s="27">
        <f t="shared" si="16"/>
        <v>0</v>
      </c>
      <c r="J99" s="230">
        <v>0</v>
      </c>
    </row>
    <row r="100" spans="1:10" ht="36" x14ac:dyDescent="0.25">
      <c r="A100" s="3">
        <f t="shared" si="15"/>
        <v>43</v>
      </c>
      <c r="B100" s="165">
        <v>6013</v>
      </c>
      <c r="C100" s="228" t="s">
        <v>108</v>
      </c>
      <c r="D100" s="27">
        <v>77</v>
      </c>
      <c r="E100" s="229">
        <v>0</v>
      </c>
      <c r="F100" s="27"/>
      <c r="G100" s="27">
        <f t="shared" si="14"/>
        <v>0</v>
      </c>
      <c r="H100" s="27"/>
      <c r="I100" s="27">
        <f t="shared" si="16"/>
        <v>0</v>
      </c>
      <c r="J100" s="230">
        <f>(I100)/D100</f>
        <v>0</v>
      </c>
    </row>
    <row r="101" spans="1:10" ht="26.25" customHeight="1" x14ac:dyDescent="0.25">
      <c r="A101" s="3">
        <f t="shared" si="15"/>
        <v>44</v>
      </c>
      <c r="B101" s="165">
        <v>6015</v>
      </c>
      <c r="C101" s="228" t="s">
        <v>109</v>
      </c>
      <c r="D101" s="27">
        <v>59</v>
      </c>
      <c r="E101" s="229">
        <v>0</v>
      </c>
      <c r="F101" s="27"/>
      <c r="G101" s="27">
        <f t="shared" si="14"/>
        <v>0</v>
      </c>
      <c r="H101" s="27"/>
      <c r="I101" s="27">
        <f t="shared" si="16"/>
        <v>0</v>
      </c>
      <c r="J101" s="230">
        <f>(I101)/D101</f>
        <v>0</v>
      </c>
    </row>
    <row r="102" spans="1:10" ht="36" x14ac:dyDescent="0.25">
      <c r="A102" s="3">
        <f t="shared" si="15"/>
        <v>45</v>
      </c>
      <c r="B102" s="147">
        <v>6016</v>
      </c>
      <c r="C102" s="228" t="s">
        <v>110</v>
      </c>
      <c r="D102" s="27">
        <v>109</v>
      </c>
      <c r="E102" s="229">
        <v>0</v>
      </c>
      <c r="F102" s="27"/>
      <c r="G102" s="27">
        <f t="shared" si="14"/>
        <v>0</v>
      </c>
      <c r="H102" s="27"/>
      <c r="I102" s="27">
        <f t="shared" si="16"/>
        <v>0</v>
      </c>
      <c r="J102" s="230">
        <f>(I102)/D102</f>
        <v>0</v>
      </c>
    </row>
    <row r="103" spans="1:10" ht="36" x14ac:dyDescent="0.25">
      <c r="A103" s="3">
        <f t="shared" si="15"/>
        <v>46</v>
      </c>
      <c r="B103" s="165">
        <v>6021</v>
      </c>
      <c r="C103" s="228" t="s">
        <v>111</v>
      </c>
      <c r="D103" s="27">
        <v>95</v>
      </c>
      <c r="E103" s="229">
        <v>0</v>
      </c>
      <c r="F103" s="27"/>
      <c r="G103" s="27">
        <f t="shared" si="14"/>
        <v>0</v>
      </c>
      <c r="H103" s="27"/>
      <c r="I103" s="27">
        <f t="shared" si="16"/>
        <v>0</v>
      </c>
      <c r="J103" s="230">
        <f>(I103)/D103</f>
        <v>0</v>
      </c>
    </row>
    <row r="104" spans="1:10" ht="36" x14ac:dyDescent="0.25">
      <c r="A104" s="3">
        <f t="shared" si="15"/>
        <v>47</v>
      </c>
      <c r="B104" s="165">
        <v>6023</v>
      </c>
      <c r="C104" s="228" t="s">
        <v>112</v>
      </c>
      <c r="D104" s="27">
        <v>0</v>
      </c>
      <c r="E104" s="235">
        <v>0</v>
      </c>
      <c r="F104" s="27"/>
      <c r="G104" s="27">
        <f t="shared" si="14"/>
        <v>0</v>
      </c>
      <c r="H104" s="27"/>
      <c r="I104" s="27">
        <f t="shared" si="16"/>
        <v>0</v>
      </c>
      <c r="J104" s="230">
        <v>0</v>
      </c>
    </row>
    <row r="105" spans="1:10" ht="36" x14ac:dyDescent="0.25">
      <c r="A105" s="3">
        <f t="shared" si="15"/>
        <v>48</v>
      </c>
      <c r="B105" s="227">
        <v>6025</v>
      </c>
      <c r="C105" s="228" t="s">
        <v>113</v>
      </c>
      <c r="D105" s="27">
        <v>44</v>
      </c>
      <c r="E105" s="229">
        <v>0</v>
      </c>
      <c r="F105" s="27"/>
      <c r="G105" s="27">
        <f t="shared" si="14"/>
        <v>0</v>
      </c>
      <c r="H105" s="27"/>
      <c r="I105" s="27">
        <f t="shared" si="16"/>
        <v>0</v>
      </c>
      <c r="J105" s="230">
        <v>0</v>
      </c>
    </row>
    <row r="106" spans="1:10" ht="36" x14ac:dyDescent="0.25">
      <c r="A106" s="3">
        <f t="shared" si="15"/>
        <v>49</v>
      </c>
      <c r="B106" s="227">
        <v>6030</v>
      </c>
      <c r="C106" s="228" t="s">
        <v>114</v>
      </c>
      <c r="D106" s="27"/>
      <c r="E106" s="233">
        <v>0</v>
      </c>
      <c r="F106" s="27"/>
      <c r="G106" s="27">
        <f t="shared" si="14"/>
        <v>0</v>
      </c>
      <c r="H106" s="27"/>
      <c r="I106" s="27">
        <f t="shared" si="16"/>
        <v>0</v>
      </c>
      <c r="J106" s="230">
        <v>0</v>
      </c>
    </row>
    <row r="107" spans="1:10" ht="36.75" thickBot="1" x14ac:dyDescent="0.3">
      <c r="A107" s="5">
        <f t="shared" si="15"/>
        <v>50</v>
      </c>
      <c r="B107" s="236">
        <v>9252</v>
      </c>
      <c r="C107" s="237" t="s">
        <v>115</v>
      </c>
      <c r="D107" s="238">
        <v>0</v>
      </c>
      <c r="E107" s="239">
        <v>0</v>
      </c>
      <c r="F107" s="238"/>
      <c r="G107" s="27">
        <f t="shared" si="14"/>
        <v>0</v>
      </c>
      <c r="H107" s="27"/>
      <c r="I107" s="27">
        <f t="shared" si="16"/>
        <v>0</v>
      </c>
      <c r="J107" s="230">
        <v>0</v>
      </c>
    </row>
    <row r="108" spans="1:10" x14ac:dyDescent="0.25">
      <c r="A108" s="161" t="s">
        <v>2</v>
      </c>
      <c r="B108" s="162"/>
      <c r="C108" s="163"/>
      <c r="D108" s="8">
        <f t="shared" ref="D108:I108" si="17">SUM(D4:D107)</f>
        <v>6000</v>
      </c>
      <c r="E108" s="8">
        <f t="shared" si="17"/>
        <v>603</v>
      </c>
      <c r="F108" s="8">
        <f t="shared" si="17"/>
        <v>1340</v>
      </c>
      <c r="G108" s="8">
        <f t="shared" si="17"/>
        <v>1455</v>
      </c>
      <c r="H108" s="8">
        <f t="shared" si="17"/>
        <v>534</v>
      </c>
      <c r="I108" s="8">
        <f t="shared" si="17"/>
        <v>2064</v>
      </c>
      <c r="J108" s="9"/>
    </row>
  </sheetData>
  <autoFilter ref="A3:J3">
    <sortState ref="A4:J108">
      <sortCondition descending="1" ref="J3"/>
    </sortState>
  </autoFilter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opLeftCell="A7" zoomScaleNormal="100" zoomScaleSheetLayoutView="75" workbookViewId="0">
      <selection activeCell="B12" sqref="B12"/>
    </sheetView>
  </sheetViews>
  <sheetFormatPr defaultRowHeight="15" x14ac:dyDescent="0.25"/>
  <cols>
    <col min="1" max="1" width="9.5703125" customWidth="1"/>
    <col min="2" max="2" width="45.7109375" customWidth="1"/>
    <col min="3" max="3" width="8.7109375" customWidth="1"/>
    <col min="4" max="4" width="10.85546875" customWidth="1"/>
    <col min="5" max="5" width="13.42578125" customWidth="1"/>
    <col min="6" max="6" width="13.7109375" customWidth="1"/>
    <col min="7" max="7" width="12.85546875" customWidth="1"/>
    <col min="9" max="12" width="13.7109375" customWidth="1"/>
    <col min="13" max="13" width="11.140625" customWidth="1"/>
    <col min="14" max="14" width="12.7109375" customWidth="1"/>
    <col min="15" max="15" width="15.140625" customWidth="1"/>
    <col min="16" max="16" width="13.5703125" customWidth="1"/>
    <col min="18" max="18" width="13.140625" customWidth="1"/>
  </cols>
  <sheetData>
    <row r="1" spans="1:18" ht="15.75" thickBot="1" x14ac:dyDescent="0.3"/>
    <row r="2" spans="1:18" ht="52.5" customHeight="1" x14ac:dyDescent="0.25">
      <c r="A2" s="329" t="s">
        <v>135</v>
      </c>
      <c r="B2" s="327" t="s">
        <v>6</v>
      </c>
      <c r="C2" s="331" t="s">
        <v>141</v>
      </c>
      <c r="D2" s="332"/>
      <c r="E2" s="332"/>
      <c r="F2" s="332"/>
      <c r="G2" s="333"/>
      <c r="H2" s="331" t="s">
        <v>142</v>
      </c>
      <c r="I2" s="332"/>
      <c r="J2" s="332"/>
      <c r="K2" s="332"/>
      <c r="L2" s="333"/>
      <c r="M2" s="331" t="s">
        <v>143</v>
      </c>
      <c r="N2" s="332"/>
      <c r="O2" s="332"/>
      <c r="P2" s="332"/>
      <c r="Q2" s="333"/>
      <c r="R2" s="325" t="s">
        <v>4</v>
      </c>
    </row>
    <row r="3" spans="1:18" ht="35.25" customHeight="1" thickBot="1" x14ac:dyDescent="0.3">
      <c r="A3" s="330"/>
      <c r="B3" s="328"/>
      <c r="C3" s="25" t="s">
        <v>140</v>
      </c>
      <c r="D3" s="25" t="s">
        <v>136</v>
      </c>
      <c r="E3" s="25" t="s">
        <v>137</v>
      </c>
      <c r="F3" s="25" t="s">
        <v>138</v>
      </c>
      <c r="G3" s="26" t="s">
        <v>139</v>
      </c>
      <c r="H3" s="25" t="s">
        <v>140</v>
      </c>
      <c r="I3" s="25" t="s">
        <v>136</v>
      </c>
      <c r="J3" s="25" t="s">
        <v>137</v>
      </c>
      <c r="K3" s="25" t="s">
        <v>138</v>
      </c>
      <c r="L3" s="26" t="s">
        <v>139</v>
      </c>
      <c r="M3" s="25" t="s">
        <v>140</v>
      </c>
      <c r="N3" s="25" t="s">
        <v>136</v>
      </c>
      <c r="O3" s="25" t="s">
        <v>137</v>
      </c>
      <c r="P3" s="25" t="s">
        <v>138</v>
      </c>
      <c r="Q3" s="26" t="s">
        <v>139</v>
      </c>
      <c r="R3" s="326"/>
    </row>
    <row r="4" spans="1:18" ht="27.75" customHeight="1" thickBot="1" x14ac:dyDescent="0.3">
      <c r="A4" s="240"/>
      <c r="B4" s="241"/>
      <c r="C4" s="242"/>
      <c r="D4" s="242"/>
      <c r="E4" s="242"/>
      <c r="F4" s="242"/>
      <c r="G4" s="243"/>
      <c r="H4" s="242"/>
      <c r="I4" s="242"/>
      <c r="J4" s="242"/>
      <c r="K4" s="242"/>
      <c r="L4" s="243"/>
      <c r="M4" s="242"/>
      <c r="N4" s="242"/>
      <c r="O4" s="242"/>
      <c r="P4" s="242"/>
      <c r="Q4" s="244"/>
      <c r="R4" s="30"/>
    </row>
    <row r="5" spans="1:18" ht="60" x14ac:dyDescent="0.25">
      <c r="A5" s="245">
        <v>6021</v>
      </c>
      <c r="B5" s="246" t="s">
        <v>111</v>
      </c>
      <c r="C5" s="247"/>
      <c r="D5" s="248"/>
      <c r="E5" s="248"/>
      <c r="F5" s="248"/>
      <c r="G5" s="249"/>
      <c r="H5" s="247"/>
      <c r="I5" s="248"/>
      <c r="J5" s="248"/>
      <c r="K5" s="248"/>
      <c r="L5" s="249"/>
      <c r="M5" s="247">
        <v>52</v>
      </c>
      <c r="N5" s="248">
        <v>21</v>
      </c>
      <c r="O5" s="248">
        <v>27</v>
      </c>
      <c r="P5" s="248">
        <v>4</v>
      </c>
      <c r="Q5" s="250"/>
      <c r="R5" s="251">
        <v>1</v>
      </c>
    </row>
    <row r="6" spans="1:18" ht="45" x14ac:dyDescent="0.25">
      <c r="A6" s="252">
        <v>6002</v>
      </c>
      <c r="B6" s="253" t="s">
        <v>10</v>
      </c>
      <c r="C6" s="254"/>
      <c r="D6" s="255"/>
      <c r="E6" s="255"/>
      <c r="F6" s="255"/>
      <c r="G6" s="256"/>
      <c r="H6" s="254">
        <v>16</v>
      </c>
      <c r="I6" s="255"/>
      <c r="J6" s="255"/>
      <c r="K6" s="255"/>
      <c r="L6" s="256"/>
      <c r="M6" s="254">
        <v>32</v>
      </c>
      <c r="N6" s="255">
        <v>14</v>
      </c>
      <c r="O6" s="255">
        <v>12</v>
      </c>
      <c r="P6" s="255">
        <v>6</v>
      </c>
      <c r="Q6" s="257"/>
      <c r="R6" s="251">
        <f>(M6-H6)/((C6+H6)/6)</f>
        <v>6</v>
      </c>
    </row>
    <row r="7" spans="1:18" ht="45" x14ac:dyDescent="0.25">
      <c r="A7" s="252">
        <v>5017</v>
      </c>
      <c r="B7" s="253" t="s">
        <v>77</v>
      </c>
      <c r="C7" s="254"/>
      <c r="D7" s="255"/>
      <c r="E7" s="255"/>
      <c r="F7" s="255"/>
      <c r="G7" s="256"/>
      <c r="H7" s="254"/>
      <c r="I7" s="255"/>
      <c r="J7" s="255"/>
      <c r="K7" s="255"/>
      <c r="L7" s="256"/>
      <c r="M7" s="254">
        <v>30</v>
      </c>
      <c r="N7" s="255">
        <v>16</v>
      </c>
      <c r="O7" s="255">
        <v>6</v>
      </c>
      <c r="P7" s="255">
        <v>8</v>
      </c>
      <c r="Q7" s="257"/>
      <c r="R7" s="251">
        <v>1</v>
      </c>
    </row>
    <row r="8" spans="1:18" ht="60" x14ac:dyDescent="0.25">
      <c r="A8" s="252">
        <v>6013</v>
      </c>
      <c r="B8" s="253" t="s">
        <v>108</v>
      </c>
      <c r="C8" s="254"/>
      <c r="D8" s="255"/>
      <c r="E8" s="255"/>
      <c r="F8" s="255"/>
      <c r="G8" s="256"/>
      <c r="H8" s="254">
        <v>12</v>
      </c>
      <c r="I8" s="255"/>
      <c r="J8" s="255"/>
      <c r="K8" s="255"/>
      <c r="L8" s="256"/>
      <c r="M8" s="254">
        <v>13</v>
      </c>
      <c r="N8" s="255">
        <v>13</v>
      </c>
      <c r="O8" s="255"/>
      <c r="P8" s="255"/>
      <c r="Q8" s="257"/>
      <c r="R8" s="251">
        <f>(M8-H8)/((C8+H8)/6)</f>
        <v>0.5</v>
      </c>
    </row>
    <row r="9" spans="1:18" ht="45" x14ac:dyDescent="0.25">
      <c r="A9" s="252">
        <v>6016</v>
      </c>
      <c r="B9" s="253" t="s">
        <v>110</v>
      </c>
      <c r="C9" s="254"/>
      <c r="D9" s="255"/>
      <c r="E9" s="255"/>
      <c r="F9" s="255"/>
      <c r="G9" s="256"/>
      <c r="H9" s="254"/>
      <c r="I9" s="255"/>
      <c r="J9" s="255"/>
      <c r="K9" s="255"/>
      <c r="L9" s="256"/>
      <c r="M9" s="254">
        <v>10</v>
      </c>
      <c r="N9" s="255">
        <v>10</v>
      </c>
      <c r="O9" s="255"/>
      <c r="P9" s="255"/>
      <c r="Q9" s="257"/>
      <c r="R9" s="251">
        <v>1</v>
      </c>
    </row>
    <row r="10" spans="1:18" ht="60" x14ac:dyDescent="0.25">
      <c r="A10" s="252">
        <v>6007</v>
      </c>
      <c r="B10" s="253" t="s">
        <v>103</v>
      </c>
      <c r="C10" s="254"/>
      <c r="D10" s="255"/>
      <c r="E10" s="255"/>
      <c r="F10" s="255"/>
      <c r="G10" s="256"/>
      <c r="H10" s="254">
        <v>5</v>
      </c>
      <c r="I10" s="255"/>
      <c r="J10" s="255"/>
      <c r="K10" s="255"/>
      <c r="L10" s="256"/>
      <c r="M10" s="254">
        <v>8</v>
      </c>
      <c r="N10" s="255">
        <v>8</v>
      </c>
      <c r="O10" s="255"/>
      <c r="P10" s="255"/>
      <c r="Q10" s="257"/>
      <c r="R10" s="251">
        <f>(M10-H10)/((C10+H10)/6)</f>
        <v>3.5999999999999996</v>
      </c>
    </row>
    <row r="11" spans="1:18" ht="45" x14ac:dyDescent="0.25">
      <c r="A11" s="265">
        <v>6008</v>
      </c>
      <c r="B11" s="266" t="s">
        <v>104</v>
      </c>
      <c r="C11" s="267"/>
      <c r="D11" s="268"/>
      <c r="E11" s="268"/>
      <c r="F11" s="268"/>
      <c r="G11" s="269"/>
      <c r="H11" s="267"/>
      <c r="I11" s="268"/>
      <c r="J11" s="268"/>
      <c r="K11" s="268"/>
      <c r="L11" s="269"/>
      <c r="M11" s="267">
        <v>4</v>
      </c>
      <c r="N11" s="268">
        <v>4</v>
      </c>
      <c r="O11" s="268"/>
      <c r="P11" s="268"/>
      <c r="Q11" s="270">
        <v>4</v>
      </c>
      <c r="R11" s="271">
        <v>1</v>
      </c>
    </row>
    <row r="12" spans="1:18" ht="60" x14ac:dyDescent="0.25">
      <c r="A12" s="265">
        <v>4024</v>
      </c>
      <c r="B12" s="266" t="s">
        <v>63</v>
      </c>
      <c r="C12" s="267"/>
      <c r="D12" s="268"/>
      <c r="E12" s="268"/>
      <c r="F12" s="272"/>
      <c r="G12" s="269"/>
      <c r="H12" s="267"/>
      <c r="I12" s="268"/>
      <c r="J12" s="268"/>
      <c r="K12" s="272"/>
      <c r="L12" s="269"/>
      <c r="M12" s="267">
        <v>3</v>
      </c>
      <c r="N12" s="268"/>
      <c r="O12" s="268">
        <v>3</v>
      </c>
      <c r="P12" s="272"/>
      <c r="Q12" s="270"/>
      <c r="R12" s="271">
        <v>1</v>
      </c>
    </row>
    <row r="13" spans="1:18" ht="75" x14ac:dyDescent="0.25">
      <c r="A13" s="265">
        <v>9401</v>
      </c>
      <c r="B13" s="266" t="s">
        <v>125</v>
      </c>
      <c r="C13" s="267"/>
      <c r="D13" s="268"/>
      <c r="E13" s="268"/>
      <c r="F13" s="268"/>
      <c r="G13" s="269"/>
      <c r="H13" s="267"/>
      <c r="I13" s="268"/>
      <c r="J13" s="268"/>
      <c r="K13" s="268"/>
      <c r="L13" s="269"/>
      <c r="M13" s="267">
        <v>2</v>
      </c>
      <c r="N13" s="268">
        <v>1</v>
      </c>
      <c r="O13" s="268"/>
      <c r="P13" s="268">
        <v>1</v>
      </c>
      <c r="Q13" s="270"/>
      <c r="R13" s="271">
        <v>1</v>
      </c>
    </row>
    <row r="14" spans="1:18" ht="60" x14ac:dyDescent="0.25">
      <c r="A14" s="258">
        <v>5002</v>
      </c>
      <c r="B14" s="259" t="s">
        <v>73</v>
      </c>
      <c r="C14" s="260"/>
      <c r="D14" s="261"/>
      <c r="E14" s="261"/>
      <c r="F14" s="261"/>
      <c r="G14" s="262"/>
      <c r="H14" s="260"/>
      <c r="I14" s="261"/>
      <c r="J14" s="261"/>
      <c r="K14" s="261"/>
      <c r="L14" s="262"/>
      <c r="M14" s="260"/>
      <c r="N14" s="261"/>
      <c r="O14" s="261"/>
      <c r="P14" s="261"/>
      <c r="Q14" s="263"/>
      <c r="R14" s="264">
        <v>0</v>
      </c>
    </row>
    <row r="15" spans="1:18" ht="45" x14ac:dyDescent="0.25">
      <c r="A15" s="258">
        <v>5018</v>
      </c>
      <c r="B15" s="259" t="s">
        <v>78</v>
      </c>
      <c r="C15" s="260"/>
      <c r="D15" s="261"/>
      <c r="E15" s="261"/>
      <c r="F15" s="261"/>
      <c r="G15" s="262"/>
      <c r="H15" s="260"/>
      <c r="I15" s="261"/>
      <c r="J15" s="261"/>
      <c r="K15" s="261"/>
      <c r="L15" s="262"/>
      <c r="M15" s="260"/>
      <c r="N15" s="261"/>
      <c r="O15" s="261"/>
      <c r="P15" s="261"/>
      <c r="Q15" s="263"/>
      <c r="R15" s="264">
        <f>((C15+H15)/6)/16</f>
        <v>0</v>
      </c>
    </row>
    <row r="16" spans="1:18" ht="45.75" thickBot="1" x14ac:dyDescent="0.3">
      <c r="A16" s="273">
        <v>6025</v>
      </c>
      <c r="B16" s="274" t="s">
        <v>113</v>
      </c>
      <c r="C16" s="275"/>
      <c r="D16" s="275"/>
      <c r="E16" s="276"/>
      <c r="F16" s="276"/>
      <c r="G16" s="277"/>
      <c r="H16" s="275"/>
      <c r="I16" s="275"/>
      <c r="J16" s="276"/>
      <c r="K16" s="276"/>
      <c r="L16" s="277"/>
      <c r="M16" s="275"/>
      <c r="N16" s="275"/>
      <c r="O16" s="276"/>
      <c r="P16" s="276"/>
      <c r="Q16" s="278"/>
      <c r="R16" s="264">
        <f>((C16+H16)/6)/16</f>
        <v>0</v>
      </c>
    </row>
  </sheetData>
  <autoFilter ref="A4:R4">
    <sortState ref="A5:R16">
      <sortCondition descending="1" ref="M4"/>
    </sortState>
  </autoFilter>
  <mergeCells count="6">
    <mergeCell ref="R2:R3"/>
    <mergeCell ref="B2:B3"/>
    <mergeCell ref="A2:A3"/>
    <mergeCell ref="C2:G2"/>
    <mergeCell ref="H2:L2"/>
    <mergeCell ref="M2:Q2"/>
  </mergeCells>
  <pageMargins left="0" right="0" top="0.15748031496062992" bottom="0.15748031496062992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ЭЛН </vt:lpstr>
      <vt:lpstr>ИПРА</vt:lpstr>
      <vt:lpstr>ЭП</vt:lpstr>
      <vt:lpstr>телемедицинские консультации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Пестова Наталья Михайловна</dc:creator>
  <cp:lastModifiedBy>Пестова Наталья Михайловна</cp:lastModifiedBy>
  <cp:lastPrinted>2019-08-19T05:52:19Z</cp:lastPrinted>
  <dcterms:created xsi:type="dcterms:W3CDTF">2019-07-12T06:53:21Z</dcterms:created>
  <dcterms:modified xsi:type="dcterms:W3CDTF">2019-08-19T10:09:10Z</dcterms:modified>
</cp:coreProperties>
</file>