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ЭЛН,ИПРА,ЭЦП,Телемедицина\данные на 01.12.2019\"/>
    </mc:Choice>
  </mc:AlternateContent>
  <bookViews>
    <workbookView xWindow="0" yWindow="0" windowWidth="18435" windowHeight="5535"/>
  </bookViews>
  <sheets>
    <sheet name="рейтинг МО на 01.12.2019" sheetId="11" r:id="rId1"/>
    <sheet name="ЭЛН на 01.10 " sheetId="8" r:id="rId2"/>
    <sheet name="ИПРА" sheetId="6" r:id="rId3"/>
    <sheet name="ЭП" sheetId="5" r:id="rId4"/>
    <sheet name="телемедицинские консультации" sheetId="9" r:id="rId5"/>
    <sheet name="Паллиативная МП" sheetId="14" r:id="rId6"/>
  </sheets>
  <definedNames>
    <definedName name="_xlnm._FilterDatabase" localSheetId="2" hidden="1">ИПРА!$A$2:$L$2</definedName>
    <definedName name="_xlnm._FilterDatabase" localSheetId="5" hidden="1">'Паллиативная МП'!$A$4:$AE$71</definedName>
    <definedName name="_xlnm._FilterDatabase" localSheetId="0" hidden="1">'рейтинг МО на 01.12.2019'!$A$3:$I$108</definedName>
    <definedName name="_xlnm._FilterDatabase" localSheetId="4" hidden="1">'телемедицинские консультации'!$A$4:$AI$4</definedName>
    <definedName name="_xlnm._FilterDatabase" localSheetId="1" hidden="1">'ЭЛН на 01.10 '!$A$3:$Y$3</definedName>
    <definedName name="_xlnm._FilterDatabase" localSheetId="3" hidden="1">ЭП!$B$3:$O$3</definedName>
    <definedName name="_xlnm.Print_Titles" localSheetId="3">ЭП!$2:$2</definedName>
    <definedName name="стат" localSheetId="0">#REF!</definedName>
    <definedName name="стат" localSheetId="1">#REF!</definedName>
    <definedName name="стат">#REF!</definedName>
    <definedName name="ЭЛЛН" localSheetId="0">#REF!</definedName>
    <definedName name="ЭЛЛ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9" i="14" l="1"/>
  <c r="X69" i="14"/>
  <c r="S69" i="14"/>
  <c r="N69" i="14"/>
  <c r="I69" i="14"/>
  <c r="AC68" i="14"/>
  <c r="X68" i="14"/>
  <c r="S68" i="14"/>
  <c r="N68" i="14"/>
  <c r="I68" i="14"/>
  <c r="AC67" i="14"/>
  <c r="X67" i="14"/>
  <c r="S67" i="14"/>
  <c r="N67" i="14"/>
  <c r="I67" i="14"/>
  <c r="AC66" i="14"/>
  <c r="X66" i="14"/>
  <c r="S66" i="14"/>
  <c r="N66" i="14"/>
  <c r="I66" i="14"/>
  <c r="AC65" i="14"/>
  <c r="X65" i="14"/>
  <c r="S65" i="14"/>
  <c r="N65" i="14"/>
  <c r="AC64" i="14"/>
  <c r="X64" i="14"/>
  <c r="S64" i="14"/>
  <c r="N64" i="14"/>
  <c r="I64" i="14"/>
  <c r="AC63" i="14"/>
  <c r="X63" i="14"/>
  <c r="S63" i="14"/>
  <c r="N63" i="14"/>
  <c r="I63" i="14"/>
  <c r="AC62" i="14"/>
  <c r="X62" i="14"/>
  <c r="S62" i="14"/>
  <c r="N62" i="14"/>
  <c r="I62" i="14"/>
  <c r="AC61" i="14"/>
  <c r="X61" i="14"/>
  <c r="S61" i="14"/>
  <c r="N61" i="14"/>
  <c r="I61" i="14"/>
  <c r="AC60" i="14"/>
  <c r="X60" i="14"/>
  <c r="S60" i="14"/>
  <c r="N60" i="14"/>
  <c r="I60" i="14"/>
  <c r="AC59" i="14"/>
  <c r="X59" i="14"/>
  <c r="S59" i="14"/>
  <c r="N59" i="14"/>
  <c r="I59" i="14"/>
  <c r="AC58" i="14"/>
  <c r="X58" i="14"/>
  <c r="S58" i="14"/>
  <c r="N58" i="14"/>
  <c r="I58" i="14"/>
  <c r="AC57" i="14"/>
  <c r="X57" i="14"/>
  <c r="S57" i="14"/>
  <c r="N57" i="14"/>
  <c r="I57" i="14"/>
  <c r="AC56" i="14"/>
  <c r="X56" i="14"/>
  <c r="S56" i="14"/>
  <c r="N56" i="14"/>
  <c r="I56" i="14"/>
  <c r="AC55" i="14"/>
  <c r="X55" i="14"/>
  <c r="S55" i="14"/>
  <c r="N55" i="14"/>
  <c r="I55" i="14"/>
  <c r="AC54" i="14"/>
  <c r="X54" i="14"/>
  <c r="S54" i="14"/>
  <c r="N54" i="14"/>
  <c r="I54" i="14"/>
  <c r="AC53" i="14"/>
  <c r="X53" i="14"/>
  <c r="S53" i="14"/>
  <c r="N53" i="14"/>
  <c r="I53" i="14"/>
  <c r="AC52" i="14"/>
  <c r="X52" i="14"/>
  <c r="S52" i="14"/>
  <c r="N52" i="14"/>
  <c r="I52" i="14"/>
  <c r="AC51" i="14"/>
  <c r="X51" i="14"/>
  <c r="S51" i="14"/>
  <c r="N51" i="14"/>
  <c r="I51" i="14"/>
  <c r="AC50" i="14"/>
  <c r="X50" i="14"/>
  <c r="S50" i="14"/>
  <c r="N50" i="14"/>
  <c r="I50" i="14"/>
  <c r="AC49" i="14"/>
  <c r="X49" i="14"/>
  <c r="S49" i="14"/>
  <c r="N49" i="14"/>
  <c r="I49" i="14"/>
  <c r="AC48" i="14"/>
  <c r="X48" i="14"/>
  <c r="S48" i="14"/>
  <c r="N48" i="14"/>
  <c r="I48" i="14"/>
  <c r="AC47" i="14"/>
  <c r="X47" i="14"/>
  <c r="S47" i="14"/>
  <c r="AC46" i="14"/>
  <c r="X46" i="14"/>
  <c r="S46" i="14"/>
  <c r="N46" i="14"/>
  <c r="I46" i="14"/>
  <c r="AC45" i="14"/>
  <c r="X45" i="14"/>
  <c r="S45" i="14"/>
  <c r="N45" i="14"/>
  <c r="I45" i="14"/>
  <c r="AC44" i="14"/>
  <c r="X44" i="14"/>
  <c r="S44" i="14"/>
  <c r="AC43" i="14"/>
  <c r="X43" i="14"/>
  <c r="S43" i="14"/>
  <c r="N43" i="14"/>
  <c r="I43" i="14"/>
  <c r="AC42" i="14"/>
  <c r="X42" i="14"/>
  <c r="S42" i="14"/>
  <c r="N42" i="14"/>
  <c r="I42" i="14"/>
  <c r="AC41" i="14"/>
  <c r="X41" i="14"/>
  <c r="S41" i="14"/>
  <c r="N41" i="14"/>
  <c r="I41" i="14"/>
  <c r="AC40" i="14"/>
  <c r="X40" i="14"/>
  <c r="S40" i="14"/>
  <c r="N40" i="14"/>
  <c r="I40" i="14"/>
  <c r="AC39" i="14"/>
  <c r="X39" i="14"/>
  <c r="S39" i="14"/>
  <c r="N39" i="14"/>
  <c r="I39" i="14"/>
  <c r="AC38" i="14"/>
  <c r="X38" i="14"/>
  <c r="S38" i="14"/>
  <c r="N38" i="14"/>
  <c r="I38" i="14"/>
  <c r="AC37" i="14"/>
  <c r="X37" i="14"/>
  <c r="S37" i="14"/>
  <c r="N37" i="14"/>
  <c r="I37" i="14"/>
  <c r="AC36" i="14"/>
  <c r="X36" i="14"/>
  <c r="S36" i="14"/>
  <c r="N36" i="14"/>
  <c r="I36" i="14"/>
  <c r="AC35" i="14"/>
  <c r="X35" i="14"/>
  <c r="S35" i="14"/>
  <c r="N35" i="14"/>
  <c r="I35" i="14"/>
  <c r="AC34" i="14"/>
  <c r="X34" i="14"/>
  <c r="S34" i="14"/>
  <c r="N34" i="14"/>
  <c r="I34" i="14"/>
  <c r="AC33" i="14"/>
  <c r="X33" i="14"/>
  <c r="S33" i="14"/>
  <c r="N33" i="14"/>
  <c r="I33" i="14"/>
  <c r="AC32" i="14"/>
  <c r="X32" i="14"/>
  <c r="S32" i="14"/>
  <c r="N32" i="14"/>
  <c r="I32" i="14"/>
  <c r="AC31" i="14"/>
  <c r="X31" i="14"/>
  <c r="S31" i="14"/>
  <c r="N31" i="14"/>
  <c r="I31" i="14"/>
  <c r="AC30" i="14"/>
  <c r="X30" i="14"/>
  <c r="S30" i="14"/>
  <c r="I30" i="14"/>
  <c r="AC29" i="14"/>
  <c r="X29" i="14"/>
  <c r="S29" i="14"/>
  <c r="N29" i="14"/>
  <c r="I29" i="14"/>
  <c r="AC28" i="14"/>
  <c r="X28" i="14"/>
  <c r="S28" i="14"/>
  <c r="I28" i="14"/>
  <c r="AC27" i="14"/>
  <c r="X27" i="14"/>
  <c r="S27" i="14"/>
  <c r="N27" i="14"/>
  <c r="I27" i="14"/>
  <c r="AC26" i="14"/>
  <c r="X26" i="14"/>
  <c r="S26" i="14"/>
  <c r="I26" i="14"/>
  <c r="AC25" i="14"/>
  <c r="X25" i="14"/>
  <c r="S25" i="14"/>
  <c r="N25" i="14"/>
  <c r="I25" i="14"/>
  <c r="AC24" i="14"/>
  <c r="X24" i="14"/>
  <c r="S24" i="14"/>
  <c r="N24" i="14"/>
  <c r="I24" i="14"/>
  <c r="AC23" i="14"/>
  <c r="X23" i="14"/>
  <c r="S23" i="14"/>
  <c r="N23" i="14"/>
  <c r="I23" i="14"/>
  <c r="AC22" i="14"/>
  <c r="X22" i="14"/>
  <c r="S22" i="14"/>
  <c r="I22" i="14"/>
  <c r="AC21" i="14"/>
  <c r="X21" i="14"/>
  <c r="S21" i="14"/>
  <c r="N21" i="14"/>
  <c r="I21" i="14"/>
  <c r="AC20" i="14"/>
  <c r="X20" i="14"/>
  <c r="S20" i="14"/>
  <c r="N20" i="14"/>
  <c r="I20" i="14"/>
  <c r="AC19" i="14"/>
  <c r="X19" i="14"/>
  <c r="S19" i="14"/>
  <c r="N19" i="14"/>
  <c r="I19" i="14"/>
  <c r="AC18" i="14"/>
  <c r="X18" i="14"/>
  <c r="S18" i="14"/>
  <c r="N18" i="14"/>
  <c r="I18" i="14"/>
  <c r="AC17" i="14"/>
  <c r="X17" i="14"/>
  <c r="S17" i="14"/>
  <c r="I17" i="14"/>
  <c r="AC16" i="14"/>
  <c r="X16" i="14"/>
  <c r="S16" i="14"/>
  <c r="N16" i="14"/>
  <c r="I16" i="14"/>
  <c r="AC15" i="14"/>
  <c r="X15" i="14"/>
  <c r="S15" i="14"/>
  <c r="N15" i="14"/>
  <c r="I15" i="14"/>
  <c r="AC14" i="14"/>
  <c r="X14" i="14"/>
  <c r="S14" i="14"/>
  <c r="N14" i="14"/>
  <c r="I14" i="14"/>
  <c r="AC13" i="14"/>
  <c r="X13" i="14"/>
  <c r="S13" i="14"/>
  <c r="N13" i="14"/>
  <c r="I13" i="14"/>
  <c r="AC12" i="14"/>
  <c r="X12" i="14"/>
  <c r="S12" i="14"/>
  <c r="N12" i="14"/>
  <c r="I12" i="14"/>
  <c r="AC11" i="14"/>
  <c r="X11" i="14"/>
  <c r="S11" i="14"/>
  <c r="N11" i="14"/>
  <c r="I11" i="14"/>
  <c r="AC10" i="14"/>
  <c r="X10" i="14"/>
  <c r="S10" i="14"/>
  <c r="N10" i="14"/>
  <c r="I10" i="14"/>
  <c r="AC9" i="14"/>
  <c r="X9" i="14"/>
  <c r="S9" i="14"/>
  <c r="N9" i="14"/>
  <c r="I9" i="14"/>
  <c r="AC8" i="14"/>
  <c r="X8" i="14"/>
  <c r="S8" i="14"/>
  <c r="N8" i="14"/>
  <c r="I8" i="14"/>
  <c r="AC7" i="14"/>
  <c r="X7" i="14"/>
  <c r="S7" i="14"/>
  <c r="N7" i="14"/>
  <c r="I7" i="14"/>
  <c r="AC6" i="14"/>
  <c r="X6" i="14"/>
  <c r="S6" i="14"/>
  <c r="N6" i="14"/>
  <c r="I6" i="14"/>
  <c r="AC5" i="14"/>
  <c r="X5" i="14"/>
  <c r="S5" i="14"/>
  <c r="N5" i="14"/>
  <c r="I5" i="14"/>
  <c r="D5" i="11" l="1"/>
  <c r="D54" i="11"/>
  <c r="D31" i="11"/>
  <c r="D4" i="11"/>
  <c r="D105" i="11"/>
  <c r="D7" i="11"/>
  <c r="D6" i="11"/>
  <c r="D47" i="11"/>
  <c r="D108" i="11"/>
  <c r="D14" i="11"/>
  <c r="D59" i="11"/>
  <c r="D82" i="11"/>
  <c r="D41" i="11"/>
  <c r="D20" i="11"/>
  <c r="D56" i="11"/>
  <c r="D40" i="11"/>
  <c r="D83" i="11"/>
  <c r="D27" i="11"/>
  <c r="D104" i="11"/>
  <c r="D13" i="11"/>
  <c r="D12" i="11"/>
  <c r="D67" i="11"/>
  <c r="D42" i="11"/>
  <c r="D50" i="11"/>
  <c r="D66" i="11"/>
  <c r="D65" i="11"/>
  <c r="D71" i="11"/>
  <c r="D61" i="11"/>
  <c r="D72" i="11"/>
  <c r="D87" i="11"/>
  <c r="D48" i="11"/>
  <c r="D79" i="11"/>
  <c r="D86" i="11"/>
  <c r="D32" i="11"/>
  <c r="D102" i="11"/>
  <c r="D73" i="11"/>
  <c r="D44" i="11"/>
  <c r="D91" i="11"/>
  <c r="D100" i="11"/>
  <c r="D99" i="11"/>
  <c r="D77" i="11"/>
  <c r="D16" i="11"/>
  <c r="D103" i="11"/>
  <c r="D85" i="11"/>
  <c r="D107" i="11"/>
  <c r="D49" i="11"/>
  <c r="D39" i="11"/>
  <c r="D38" i="11"/>
  <c r="D70" i="11"/>
  <c r="D17" i="11"/>
  <c r="D46" i="11"/>
  <c r="D37" i="11"/>
  <c r="D26" i="11"/>
  <c r="D11" i="11"/>
  <c r="D23" i="11"/>
  <c r="D106" i="11"/>
  <c r="D36" i="11"/>
  <c r="D93" i="11"/>
  <c r="D76" i="11"/>
  <c r="D74" i="11"/>
  <c r="D18" i="11"/>
  <c r="D95" i="11"/>
  <c r="D97" i="11"/>
  <c r="D10" i="11"/>
  <c r="D33" i="11"/>
  <c r="D81" i="11"/>
  <c r="D90" i="11"/>
  <c r="D19" i="11"/>
  <c r="D94" i="11"/>
  <c r="D98" i="11"/>
  <c r="D84" i="11"/>
  <c r="D43" i="11"/>
  <c r="D68" i="11"/>
  <c r="D88" i="11"/>
  <c r="D64" i="11"/>
  <c r="D92" i="11"/>
  <c r="D78" i="11"/>
  <c r="D22" i="11"/>
  <c r="D55" i="11"/>
  <c r="D21" i="11"/>
  <c r="D63" i="11"/>
  <c r="D30" i="11"/>
  <c r="D29" i="11"/>
  <c r="D25" i="11"/>
  <c r="D24" i="11"/>
  <c r="D58" i="11"/>
  <c r="D101" i="11"/>
  <c r="D51" i="11"/>
  <c r="D75" i="11"/>
  <c r="D96" i="11"/>
  <c r="D80" i="11"/>
  <c r="D89" i="11"/>
  <c r="D28" i="11"/>
  <c r="D9" i="11"/>
  <c r="D45" i="11"/>
  <c r="D62" i="11"/>
  <c r="D15" i="11"/>
  <c r="D53" i="11"/>
  <c r="D35" i="11"/>
  <c r="D60" i="11"/>
  <c r="D34" i="11"/>
  <c r="D57" i="11"/>
  <c r="D52" i="11"/>
  <c r="D69" i="11"/>
  <c r="D8" i="11"/>
  <c r="L35" i="6" l="1"/>
  <c r="L33" i="6"/>
  <c r="L14" i="6"/>
  <c r="L38" i="6"/>
  <c r="L13" i="6"/>
  <c r="L15" i="6"/>
  <c r="L17" i="6"/>
  <c r="L31" i="6"/>
  <c r="L39" i="6"/>
  <c r="L12" i="6"/>
  <c r="L37" i="6"/>
  <c r="L32" i="6"/>
  <c r="L11" i="6"/>
  <c r="L40" i="6"/>
  <c r="L59" i="6"/>
  <c r="L58" i="6"/>
  <c r="L16" i="6"/>
  <c r="L10" i="6"/>
  <c r="L9" i="6"/>
  <c r="L56" i="6"/>
  <c r="L25" i="6"/>
  <c r="L28" i="6"/>
  <c r="L8" i="6"/>
  <c r="L30" i="6"/>
  <c r="L7" i="6"/>
  <c r="L20" i="6"/>
  <c r="L6" i="6"/>
  <c r="L27" i="6"/>
  <c r="L5" i="6"/>
  <c r="L50" i="6"/>
  <c r="L29" i="6"/>
  <c r="L4" i="6"/>
  <c r="L3" i="6"/>
  <c r="L22" i="6"/>
  <c r="L68" i="6"/>
  <c r="L19" i="6"/>
  <c r="L26" i="6"/>
  <c r="L18" i="6"/>
  <c r="L34" i="6"/>
  <c r="L23" i="6"/>
  <c r="L24" i="6"/>
  <c r="L43" i="6"/>
  <c r="L36" i="6"/>
  <c r="L21" i="6"/>
  <c r="AI15" i="9"/>
  <c r="AI14" i="9"/>
  <c r="AI13" i="9"/>
  <c r="AI10" i="9"/>
  <c r="AI12" i="9"/>
  <c r="AI7" i="9"/>
  <c r="AI9" i="9"/>
  <c r="AI5" i="9"/>
  <c r="AI11" i="9"/>
  <c r="AI6" i="9"/>
  <c r="O12" i="5" l="1"/>
  <c r="O94" i="5"/>
  <c r="O105" i="5"/>
  <c r="O104" i="5"/>
  <c r="O103" i="5"/>
  <c r="O89" i="5"/>
  <c r="O8" i="5"/>
  <c r="O102" i="5"/>
  <c r="O92" i="5"/>
  <c r="O7" i="5"/>
  <c r="O14" i="5"/>
  <c r="O70" i="5"/>
  <c r="O55" i="5"/>
  <c r="O101" i="5"/>
  <c r="O30" i="5"/>
  <c r="O66" i="5"/>
  <c r="O5" i="5"/>
  <c r="O52" i="5"/>
  <c r="O4" i="5"/>
  <c r="O62" i="5"/>
  <c r="O54" i="5"/>
  <c r="O91" i="5"/>
  <c r="O59" i="5"/>
  <c r="O6" i="5"/>
  <c r="O25" i="5"/>
  <c r="O43" i="5"/>
  <c r="O50" i="5"/>
  <c r="O22" i="5"/>
  <c r="O46" i="5"/>
  <c r="O87" i="5"/>
  <c r="O60" i="5"/>
  <c r="O31" i="5"/>
  <c r="O53" i="5"/>
  <c r="O76" i="5"/>
  <c r="O64" i="5"/>
  <c r="O100" i="5"/>
  <c r="O88" i="5"/>
  <c r="O15" i="5"/>
  <c r="O19" i="5"/>
  <c r="O79" i="5"/>
  <c r="O86" i="5"/>
  <c r="O90" i="5"/>
  <c r="O17" i="5"/>
  <c r="O99" i="5"/>
  <c r="O77" i="5"/>
  <c r="O98" i="5"/>
  <c r="O36" i="5"/>
  <c r="O26" i="5"/>
  <c r="O24" i="5"/>
  <c r="O29" i="5"/>
  <c r="O42" i="5"/>
  <c r="O84" i="5"/>
  <c r="O78" i="5"/>
  <c r="O13" i="5"/>
  <c r="O27" i="5"/>
  <c r="O11" i="5"/>
  <c r="O28" i="5"/>
  <c r="O57" i="5"/>
  <c r="O65" i="5"/>
  <c r="O34" i="5"/>
  <c r="O32" i="5"/>
  <c r="O18" i="5"/>
  <c r="O10" i="5"/>
  <c r="O40" i="5"/>
  <c r="O69" i="5"/>
  <c r="O71" i="5"/>
  <c r="O75" i="5"/>
  <c r="O81" i="5"/>
  <c r="O23" i="5"/>
  <c r="O85" i="5"/>
  <c r="O39" i="5"/>
  <c r="O61" i="5"/>
  <c r="O33" i="5"/>
  <c r="O16" i="5"/>
  <c r="O37" i="5"/>
  <c r="O83" i="5"/>
  <c r="O49" i="5"/>
  <c r="O68" i="5"/>
  <c r="O20" i="5"/>
  <c r="O47" i="5"/>
  <c r="O35" i="5"/>
  <c r="O41" i="5"/>
  <c r="O97" i="5"/>
  <c r="O9" i="5"/>
  <c r="O67" i="5"/>
  <c r="O96" i="5"/>
  <c r="O58" i="5"/>
  <c r="O74" i="5"/>
  <c r="O56" i="5"/>
  <c r="O38" i="5"/>
  <c r="O21" i="5"/>
  <c r="O73" i="5"/>
  <c r="O82" i="5"/>
  <c r="O45" i="5"/>
  <c r="O63" i="5"/>
  <c r="O93" i="5"/>
  <c r="O72" i="5"/>
  <c r="O48" i="5"/>
  <c r="O44" i="5"/>
  <c r="O51" i="5"/>
  <c r="O95" i="5"/>
  <c r="O80" i="5"/>
  <c r="L41" i="6" l="1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3" i="8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Y8" i="9" l="1"/>
  <c r="X8" i="9"/>
  <c r="AD8" i="9" s="1"/>
  <c r="AI8" i="9" s="1"/>
  <c r="AA12" i="9" l="1"/>
  <c r="Z12" i="9"/>
  <c r="AC6" i="9" l="1"/>
  <c r="AC5" i="9"/>
  <c r="AC15" i="9"/>
  <c r="AC11" i="9"/>
  <c r="AC14" i="9"/>
  <c r="AC7" i="9"/>
  <c r="AC13" i="9"/>
  <c r="AC10" i="9"/>
  <c r="AC9" i="9"/>
  <c r="AC8" i="9"/>
  <c r="AC12" i="9"/>
  <c r="X52" i="8" l="1"/>
  <c r="X101" i="8"/>
  <c r="X44" i="8"/>
  <c r="X69" i="8"/>
  <c r="X27" i="8"/>
  <c r="X17" i="8"/>
  <c r="X67" i="8"/>
  <c r="X60" i="8"/>
  <c r="X102" i="8"/>
  <c r="X94" i="8"/>
  <c r="X98" i="8"/>
  <c r="X70" i="8"/>
  <c r="X37" i="8"/>
  <c r="X35" i="8"/>
  <c r="X71" i="8"/>
  <c r="X81" i="8"/>
  <c r="X86" i="8"/>
  <c r="X76" i="8"/>
  <c r="X40" i="8"/>
  <c r="X28" i="8"/>
  <c r="X103" i="8"/>
  <c r="X49" i="8"/>
  <c r="X80" i="8"/>
  <c r="X84" i="8"/>
  <c r="X59" i="8"/>
  <c r="X82" i="8"/>
  <c r="X79" i="8"/>
  <c r="X54" i="8"/>
  <c r="X95" i="8"/>
  <c r="X51" i="8"/>
  <c r="X93" i="8"/>
  <c r="X85" i="8"/>
  <c r="X58" i="8"/>
  <c r="X78" i="8"/>
  <c r="X87" i="8"/>
  <c r="X104" i="8"/>
  <c r="X100" i="8"/>
  <c r="X66" i="8"/>
  <c r="X63" i="8"/>
  <c r="X38" i="8"/>
  <c r="X89" i="8"/>
  <c r="X96" i="8"/>
  <c r="X26" i="8"/>
  <c r="X99" i="8"/>
  <c r="X31" i="8"/>
  <c r="X33" i="8"/>
  <c r="X91" i="8"/>
  <c r="X34" i="8"/>
  <c r="X90" i="8"/>
  <c r="X62" i="8"/>
  <c r="X68" i="8"/>
  <c r="X25" i="8"/>
  <c r="X74" i="8"/>
  <c r="X36" i="8"/>
  <c r="X65" i="8"/>
  <c r="X41" i="8"/>
  <c r="X83" i="8"/>
  <c r="X9" i="8"/>
  <c r="X12" i="8"/>
  <c r="X73" i="8"/>
  <c r="X18" i="8"/>
  <c r="X30" i="8"/>
  <c r="X23" i="8"/>
  <c r="X16" i="8"/>
  <c r="X8" i="8"/>
  <c r="X7" i="8"/>
  <c r="X15" i="8"/>
  <c r="X6" i="8"/>
  <c r="X22" i="8"/>
  <c r="X20" i="8"/>
  <c r="X11" i="8"/>
  <c r="X55" i="8"/>
  <c r="X4" i="8"/>
  <c r="X10" i="8"/>
  <c r="X50" i="8"/>
  <c r="X14" i="8"/>
  <c r="X46" i="8"/>
  <c r="X97" i="8"/>
  <c r="X21" i="8"/>
  <c r="X32" i="8"/>
  <c r="X13" i="8"/>
  <c r="X57" i="8"/>
  <c r="X19" i="8"/>
  <c r="X29" i="8"/>
  <c r="X53" i="8"/>
  <c r="X56" i="8"/>
  <c r="X39" i="8"/>
  <c r="X61" i="8"/>
  <c r="X43" i="8"/>
  <c r="X72" i="8"/>
  <c r="X45" i="8"/>
  <c r="X47" i="8"/>
  <c r="X64" i="8"/>
  <c r="X24" i="8"/>
  <c r="X77" i="8"/>
  <c r="X88" i="8"/>
  <c r="X75" i="8"/>
  <c r="X48" i="8"/>
  <c r="X92" i="8"/>
  <c r="X42" i="8"/>
  <c r="X5" i="8"/>
  <c r="U52" i="8"/>
  <c r="Y52" i="8" s="1"/>
  <c r="U101" i="8"/>
  <c r="Y101" i="8" s="1"/>
  <c r="U44" i="8"/>
  <c r="Y44" i="8" s="1"/>
  <c r="U69" i="8"/>
  <c r="Y69" i="8" s="1"/>
  <c r="U27" i="8"/>
  <c r="Y27" i="8" s="1"/>
  <c r="U17" i="8"/>
  <c r="Y17" i="8" s="1"/>
  <c r="U67" i="8"/>
  <c r="Y67" i="8" s="1"/>
  <c r="U60" i="8"/>
  <c r="Y60" i="8" s="1"/>
  <c r="U102" i="8"/>
  <c r="Y102" i="8" s="1"/>
  <c r="U94" i="8"/>
  <c r="Y94" i="8" s="1"/>
  <c r="U98" i="8"/>
  <c r="Y98" i="8" s="1"/>
  <c r="U70" i="8"/>
  <c r="Y70" i="8" s="1"/>
  <c r="U37" i="8"/>
  <c r="Y37" i="8" s="1"/>
  <c r="U35" i="8"/>
  <c r="Y35" i="8" s="1"/>
  <c r="U71" i="8"/>
  <c r="Y71" i="8" s="1"/>
  <c r="U81" i="8"/>
  <c r="Y81" i="8" s="1"/>
  <c r="U86" i="8"/>
  <c r="Y86" i="8" s="1"/>
  <c r="U76" i="8"/>
  <c r="Y76" i="8" s="1"/>
  <c r="U40" i="8"/>
  <c r="Y40" i="8" s="1"/>
  <c r="U28" i="8"/>
  <c r="Y28" i="8" s="1"/>
  <c r="U103" i="8"/>
  <c r="Y103" i="8" s="1"/>
  <c r="U49" i="8"/>
  <c r="Y49" i="8" s="1"/>
  <c r="U80" i="8"/>
  <c r="Y80" i="8" s="1"/>
  <c r="U84" i="8"/>
  <c r="Y84" i="8" s="1"/>
  <c r="U59" i="8"/>
  <c r="Y59" i="8" s="1"/>
  <c r="U82" i="8"/>
  <c r="Y82" i="8" s="1"/>
  <c r="U79" i="8"/>
  <c r="Y79" i="8" s="1"/>
  <c r="U54" i="8"/>
  <c r="Y54" i="8" s="1"/>
  <c r="U95" i="8"/>
  <c r="Y95" i="8" s="1"/>
  <c r="U51" i="8"/>
  <c r="Y51" i="8" s="1"/>
  <c r="U93" i="8"/>
  <c r="Y93" i="8" s="1"/>
  <c r="U85" i="8"/>
  <c r="Y85" i="8" s="1"/>
  <c r="U58" i="8"/>
  <c r="Y58" i="8" s="1"/>
  <c r="U78" i="8"/>
  <c r="Y78" i="8" s="1"/>
  <c r="U87" i="8"/>
  <c r="Y87" i="8" s="1"/>
  <c r="U104" i="8"/>
  <c r="U100" i="8"/>
  <c r="Y100" i="8" s="1"/>
  <c r="U66" i="8"/>
  <c r="Y66" i="8" s="1"/>
  <c r="U63" i="8"/>
  <c r="Y63" i="8" s="1"/>
  <c r="U38" i="8"/>
  <c r="Y38" i="8" s="1"/>
  <c r="U89" i="8"/>
  <c r="Y89" i="8" s="1"/>
  <c r="U96" i="8"/>
  <c r="Y96" i="8" s="1"/>
  <c r="U26" i="8"/>
  <c r="Y26" i="8" s="1"/>
  <c r="U99" i="8"/>
  <c r="Y99" i="8" s="1"/>
  <c r="U31" i="8"/>
  <c r="Y31" i="8" s="1"/>
  <c r="U33" i="8"/>
  <c r="Y33" i="8" s="1"/>
  <c r="U91" i="8"/>
  <c r="Y91" i="8" s="1"/>
  <c r="U34" i="8"/>
  <c r="Y34" i="8" s="1"/>
  <c r="U90" i="8"/>
  <c r="Y90" i="8" s="1"/>
  <c r="U62" i="8"/>
  <c r="Y62" i="8" s="1"/>
  <c r="U68" i="8"/>
  <c r="Y68" i="8" s="1"/>
  <c r="U25" i="8"/>
  <c r="Y25" i="8" s="1"/>
  <c r="U74" i="8"/>
  <c r="Y74" i="8" s="1"/>
  <c r="U36" i="8"/>
  <c r="Y36" i="8" s="1"/>
  <c r="U65" i="8"/>
  <c r="Y65" i="8" s="1"/>
  <c r="U41" i="8"/>
  <c r="Y41" i="8" s="1"/>
  <c r="U83" i="8"/>
  <c r="Y83" i="8" s="1"/>
  <c r="U9" i="8"/>
  <c r="Y9" i="8" s="1"/>
  <c r="U12" i="8"/>
  <c r="Y12" i="8" s="1"/>
  <c r="U73" i="8"/>
  <c r="Y73" i="8" s="1"/>
  <c r="U18" i="8"/>
  <c r="Y18" i="8" s="1"/>
  <c r="U30" i="8"/>
  <c r="Y30" i="8" s="1"/>
  <c r="U23" i="8"/>
  <c r="Y23" i="8" s="1"/>
  <c r="U16" i="8"/>
  <c r="Y16" i="8" s="1"/>
  <c r="U8" i="8"/>
  <c r="Y8" i="8" s="1"/>
  <c r="U7" i="8"/>
  <c r="Y7" i="8" s="1"/>
  <c r="U15" i="8"/>
  <c r="Y15" i="8" s="1"/>
  <c r="U6" i="8"/>
  <c r="Y6" i="8" s="1"/>
  <c r="U22" i="8"/>
  <c r="Y22" i="8" s="1"/>
  <c r="U20" i="8"/>
  <c r="Y20" i="8" s="1"/>
  <c r="U11" i="8"/>
  <c r="Y11" i="8" s="1"/>
  <c r="U55" i="8"/>
  <c r="Y55" i="8" s="1"/>
  <c r="U4" i="8"/>
  <c r="Y4" i="8" s="1"/>
  <c r="U10" i="8"/>
  <c r="Y10" i="8" s="1"/>
  <c r="U50" i="8"/>
  <c r="Y50" i="8" s="1"/>
  <c r="U14" i="8"/>
  <c r="Y14" i="8" s="1"/>
  <c r="U46" i="8"/>
  <c r="Y46" i="8" s="1"/>
  <c r="U97" i="8"/>
  <c r="Y97" i="8" s="1"/>
  <c r="U21" i="8"/>
  <c r="Y21" i="8" s="1"/>
  <c r="U32" i="8"/>
  <c r="Y32" i="8" s="1"/>
  <c r="U13" i="8"/>
  <c r="Y13" i="8" s="1"/>
  <c r="U57" i="8"/>
  <c r="Y57" i="8" s="1"/>
  <c r="U19" i="8"/>
  <c r="U29" i="8"/>
  <c r="Y29" i="8" s="1"/>
  <c r="U53" i="8"/>
  <c r="Y53" i="8" s="1"/>
  <c r="U56" i="8"/>
  <c r="Y56" i="8" s="1"/>
  <c r="U39" i="8"/>
  <c r="Y39" i="8" s="1"/>
  <c r="U61" i="8"/>
  <c r="Y61" i="8" s="1"/>
  <c r="U43" i="8"/>
  <c r="Y43" i="8" s="1"/>
  <c r="U72" i="8"/>
  <c r="Y72" i="8" s="1"/>
  <c r="U45" i="8"/>
  <c r="Y45" i="8" s="1"/>
  <c r="U47" i="8"/>
  <c r="Y47" i="8" s="1"/>
  <c r="U64" i="8"/>
  <c r="Y64" i="8" s="1"/>
  <c r="U24" i="8"/>
  <c r="Y24" i="8" s="1"/>
  <c r="U77" i="8"/>
  <c r="Y77" i="8" s="1"/>
  <c r="U88" i="8"/>
  <c r="Y88" i="8" s="1"/>
  <c r="U75" i="8"/>
  <c r="Y75" i="8" s="1"/>
  <c r="U48" i="8"/>
  <c r="Y48" i="8" s="1"/>
  <c r="U92" i="8"/>
  <c r="Y92" i="8" s="1"/>
  <c r="U42" i="8"/>
  <c r="Y42" i="8" s="1"/>
  <c r="U5" i="8"/>
  <c r="Y5" i="8" s="1"/>
  <c r="S5" i="8" l="1"/>
  <c r="S92" i="8"/>
  <c r="S75" i="8"/>
  <c r="S77" i="8"/>
  <c r="S64" i="8"/>
  <c r="S45" i="8"/>
  <c r="S43" i="8"/>
  <c r="S39" i="8"/>
  <c r="S53" i="8"/>
  <c r="S57" i="8"/>
  <c r="S32" i="8"/>
  <c r="S97" i="8"/>
  <c r="S14" i="8"/>
  <c r="S10" i="8"/>
  <c r="S55" i="8"/>
  <c r="S20" i="8"/>
  <c r="S6" i="8"/>
  <c r="S7" i="8"/>
  <c r="S16" i="8"/>
  <c r="S30" i="8"/>
  <c r="S73" i="8"/>
  <c r="S9" i="8"/>
  <c r="S41" i="8"/>
  <c r="S36" i="8"/>
  <c r="S25" i="8"/>
  <c r="S62" i="8"/>
  <c r="S34" i="8"/>
  <c r="S33" i="8"/>
  <c r="S99" i="8"/>
  <c r="S96" i="8"/>
  <c r="S38" i="8"/>
  <c r="S66" i="8"/>
  <c r="S104" i="8"/>
  <c r="S78" i="8"/>
  <c r="S85" i="8"/>
  <c r="S51" i="8"/>
  <c r="S54" i="8"/>
  <c r="S82" i="8"/>
  <c r="S84" i="8"/>
  <c r="S49" i="8"/>
  <c r="S28" i="8"/>
  <c r="S76" i="8"/>
  <c r="S81" i="8"/>
  <c r="S35" i="8"/>
  <c r="S70" i="8"/>
  <c r="S94" i="8"/>
  <c r="S60" i="8"/>
  <c r="S27" i="8"/>
  <c r="S44" i="8"/>
  <c r="S52" i="8"/>
  <c r="S19" i="8"/>
  <c r="Y19" i="8"/>
  <c r="S42" i="8"/>
  <c r="S48" i="8"/>
  <c r="S88" i="8"/>
  <c r="S24" i="8"/>
  <c r="S47" i="8"/>
  <c r="S72" i="8"/>
  <c r="S61" i="8"/>
  <c r="S56" i="8"/>
  <c r="S29" i="8"/>
  <c r="S13" i="8"/>
  <c r="S21" i="8"/>
  <c r="S46" i="8"/>
  <c r="S50" i="8"/>
  <c r="S4" i="8"/>
  <c r="S11" i="8"/>
  <c r="S22" i="8"/>
  <c r="S15" i="8"/>
  <c r="S8" i="8"/>
  <c r="S23" i="8"/>
  <c r="S18" i="8"/>
  <c r="S12" i="8"/>
  <c r="S83" i="8"/>
  <c r="S65" i="8"/>
  <c r="S74" i="8"/>
  <c r="S68" i="8"/>
  <c r="S90" i="8"/>
  <c r="S91" i="8"/>
  <c r="S31" i="8"/>
  <c r="S26" i="8"/>
  <c r="S89" i="8"/>
  <c r="S63" i="8"/>
  <c r="S100" i="8"/>
  <c r="S87" i="8"/>
  <c r="S58" i="8"/>
  <c r="S93" i="8"/>
  <c r="S95" i="8"/>
  <c r="S79" i="8"/>
  <c r="S59" i="8"/>
  <c r="S80" i="8"/>
  <c r="S103" i="8"/>
  <c r="S40" i="8"/>
  <c r="S86" i="8"/>
  <c r="S71" i="8"/>
  <c r="S37" i="8"/>
  <c r="S98" i="8"/>
  <c r="S102" i="8"/>
  <c r="S17" i="8"/>
  <c r="S69" i="8"/>
  <c r="S101" i="8"/>
  <c r="S67" i="8"/>
  <c r="M58" i="6" l="1"/>
  <c r="G80" i="5" l="1"/>
  <c r="I80" i="5" s="1"/>
  <c r="K80" i="5" s="1"/>
  <c r="M13" i="6" l="1"/>
  <c r="M50" i="6"/>
  <c r="M49" i="6"/>
  <c r="M40" i="6"/>
  <c r="M6" i="6"/>
  <c r="M10" i="6"/>
  <c r="M66" i="6"/>
  <c r="M38" i="6"/>
  <c r="M28" i="6"/>
  <c r="M9" i="6"/>
  <c r="M11" i="6"/>
  <c r="M42" i="6"/>
  <c r="M7" i="6"/>
  <c r="M36" i="6"/>
  <c r="M48" i="6"/>
  <c r="M54" i="6"/>
  <c r="M55" i="6"/>
  <c r="M68" i="6"/>
  <c r="M64" i="6"/>
  <c r="M15" i="6"/>
  <c r="M51" i="6"/>
  <c r="M27" i="6"/>
  <c r="M37" i="6"/>
  <c r="M45" i="6"/>
  <c r="M67" i="6"/>
  <c r="M43" i="6"/>
  <c r="M32" i="6"/>
  <c r="M18" i="6"/>
  <c r="M47" i="6"/>
  <c r="M39" i="6"/>
  <c r="M34" i="6"/>
  <c r="M44" i="6"/>
  <c r="M3" i="6"/>
  <c r="M61" i="6"/>
  <c r="M60" i="6"/>
  <c r="M56" i="6"/>
  <c r="M46" i="6"/>
  <c r="M31" i="6"/>
  <c r="M26" i="6"/>
  <c r="M20" i="6"/>
  <c r="M53" i="6"/>
  <c r="M52" i="6"/>
  <c r="M57" i="6"/>
  <c r="M24" i="6"/>
  <c r="M12" i="6"/>
  <c r="M4" i="6"/>
  <c r="M33" i="6"/>
  <c r="M14" i="6"/>
  <c r="M59" i="6"/>
  <c r="M63" i="6"/>
  <c r="M25" i="6"/>
  <c r="M65" i="6"/>
  <c r="M5" i="6"/>
  <c r="D67" i="8" l="1"/>
  <c r="G67" i="8" s="1"/>
  <c r="D72" i="8"/>
  <c r="G72" i="8" s="1"/>
  <c r="D77" i="8"/>
  <c r="G77" i="8" s="1"/>
  <c r="D64" i="8"/>
  <c r="G64" i="8" s="1"/>
  <c r="P57" i="8"/>
  <c r="R57" i="8"/>
  <c r="P67" i="8"/>
  <c r="R67" i="8"/>
  <c r="P72" i="8"/>
  <c r="R72" i="8"/>
  <c r="P77" i="8"/>
  <c r="R77" i="8"/>
  <c r="P64" i="8"/>
  <c r="R64" i="8"/>
  <c r="H72" i="8"/>
  <c r="K72" i="8" s="1"/>
  <c r="M72" i="8"/>
  <c r="H67" i="8"/>
  <c r="K67" i="8" s="1"/>
  <c r="M67" i="8"/>
  <c r="Q67" i="8" l="1"/>
  <c r="Q72" i="8"/>
  <c r="L67" i="8"/>
  <c r="L72" i="8"/>
  <c r="H106" i="5"/>
  <c r="J106" i="5"/>
  <c r="M6" i="9"/>
  <c r="W6" i="9" s="1"/>
  <c r="M9" i="9"/>
  <c r="W9" i="9" s="1"/>
  <c r="M13" i="9"/>
  <c r="W13" i="9" s="1"/>
  <c r="M8" i="9"/>
  <c r="W8" i="9" s="1"/>
  <c r="M7" i="9"/>
  <c r="W7" i="9" s="1"/>
  <c r="M11" i="9"/>
  <c r="W11" i="9" s="1"/>
  <c r="M15" i="9"/>
  <c r="W15" i="9" s="1"/>
  <c r="M5" i="9"/>
  <c r="W5" i="9" s="1"/>
  <c r="M14" i="9"/>
  <c r="W14" i="9" s="1"/>
  <c r="M16" i="9"/>
  <c r="M12" i="9"/>
  <c r="W12" i="9" s="1"/>
  <c r="M10" i="9"/>
  <c r="W10" i="9" s="1"/>
  <c r="H16" i="6" l="1"/>
  <c r="M16" i="6" s="1"/>
  <c r="M8" i="6" l="1"/>
  <c r="M19" i="6"/>
  <c r="M83" i="8"/>
  <c r="R52" i="8" l="1"/>
  <c r="R101" i="8"/>
  <c r="R44" i="8"/>
  <c r="R69" i="8"/>
  <c r="R27" i="8"/>
  <c r="R17" i="8"/>
  <c r="R60" i="8"/>
  <c r="R94" i="8"/>
  <c r="R98" i="8"/>
  <c r="R70" i="8"/>
  <c r="R37" i="8"/>
  <c r="R35" i="8"/>
  <c r="R71" i="8"/>
  <c r="R81" i="8"/>
  <c r="R86" i="8"/>
  <c r="R76" i="8"/>
  <c r="R40" i="8"/>
  <c r="R28" i="8"/>
  <c r="R103" i="8"/>
  <c r="R49" i="8"/>
  <c r="R80" i="8"/>
  <c r="R84" i="8"/>
  <c r="R59" i="8"/>
  <c r="R82" i="8"/>
  <c r="R79" i="8"/>
  <c r="R54" i="8"/>
  <c r="R95" i="8"/>
  <c r="R51" i="8"/>
  <c r="R93" i="8"/>
  <c r="R85" i="8"/>
  <c r="R58" i="8"/>
  <c r="R78" i="8"/>
  <c r="R87" i="8"/>
  <c r="R100" i="8"/>
  <c r="R66" i="8"/>
  <c r="R63" i="8"/>
  <c r="R38" i="8"/>
  <c r="R89" i="8"/>
  <c r="R96" i="8"/>
  <c r="R26" i="8"/>
  <c r="R99" i="8"/>
  <c r="R31" i="8"/>
  <c r="R33" i="8"/>
  <c r="R91" i="8"/>
  <c r="R34" i="8"/>
  <c r="R90" i="8"/>
  <c r="R62" i="8"/>
  <c r="R68" i="8"/>
  <c r="R25" i="8"/>
  <c r="R74" i="8"/>
  <c r="R36" i="8"/>
  <c r="R65" i="8"/>
  <c r="R41" i="8"/>
  <c r="R83" i="8"/>
  <c r="R9" i="8"/>
  <c r="R12" i="8"/>
  <c r="R73" i="8"/>
  <c r="R18" i="8"/>
  <c r="R30" i="8"/>
  <c r="R23" i="8"/>
  <c r="R16" i="8"/>
  <c r="R8" i="8"/>
  <c r="R5" i="8"/>
  <c r="R7" i="8"/>
  <c r="R15" i="8"/>
  <c r="R6" i="8"/>
  <c r="R22" i="8"/>
  <c r="R20" i="8"/>
  <c r="R11" i="8"/>
  <c r="R55" i="8"/>
  <c r="R4" i="8"/>
  <c r="R10" i="8"/>
  <c r="R50" i="8"/>
  <c r="R14" i="8"/>
  <c r="R46" i="8"/>
  <c r="R97" i="8"/>
  <c r="R21" i="8"/>
  <c r="R32" i="8"/>
  <c r="R13" i="8"/>
  <c r="R19" i="8"/>
  <c r="R29" i="8"/>
  <c r="R53" i="8"/>
  <c r="R56" i="8"/>
  <c r="R39" i="8"/>
  <c r="R61" i="8"/>
  <c r="R43" i="8"/>
  <c r="R45" i="8"/>
  <c r="R47" i="8"/>
  <c r="R24" i="8"/>
  <c r="R88" i="8"/>
  <c r="R75" i="8"/>
  <c r="R48" i="8"/>
  <c r="R92" i="8"/>
  <c r="R42" i="8"/>
  <c r="M52" i="8"/>
  <c r="M101" i="8"/>
  <c r="M44" i="8"/>
  <c r="M69" i="8"/>
  <c r="M27" i="8"/>
  <c r="M17" i="8"/>
  <c r="M60" i="8"/>
  <c r="M94" i="8"/>
  <c r="M98" i="8"/>
  <c r="M70" i="8"/>
  <c r="M37" i="8"/>
  <c r="M35" i="8"/>
  <c r="M71" i="8"/>
  <c r="M81" i="8"/>
  <c r="M86" i="8"/>
  <c r="M76" i="8"/>
  <c r="M40" i="8"/>
  <c r="M28" i="8"/>
  <c r="M103" i="8"/>
  <c r="M49" i="8"/>
  <c r="M80" i="8"/>
  <c r="M84" i="8"/>
  <c r="M59" i="8"/>
  <c r="M82" i="8"/>
  <c r="M79" i="8"/>
  <c r="M54" i="8"/>
  <c r="M95" i="8"/>
  <c r="M51" i="8"/>
  <c r="M93" i="8"/>
  <c r="M85" i="8"/>
  <c r="M58" i="8"/>
  <c r="M78" i="8"/>
  <c r="M87" i="8"/>
  <c r="M100" i="8"/>
  <c r="M66" i="8"/>
  <c r="M63" i="8"/>
  <c r="M38" i="8"/>
  <c r="M89" i="8"/>
  <c r="M96" i="8"/>
  <c r="M26" i="8"/>
  <c r="M99" i="8"/>
  <c r="M31" i="8"/>
  <c r="M33" i="8"/>
  <c r="M91" i="8"/>
  <c r="M34" i="8"/>
  <c r="M90" i="8"/>
  <c r="M62" i="8"/>
  <c r="M68" i="8"/>
  <c r="M25" i="8"/>
  <c r="M74" i="8"/>
  <c r="M36" i="8"/>
  <c r="M65" i="8"/>
  <c r="M41" i="8"/>
  <c r="M9" i="8"/>
  <c r="M12" i="8"/>
  <c r="M73" i="8"/>
  <c r="M18" i="8"/>
  <c r="M30" i="8"/>
  <c r="M23" i="8"/>
  <c r="M16" i="8"/>
  <c r="M8" i="8"/>
  <c r="M5" i="8"/>
  <c r="M7" i="8"/>
  <c r="M15" i="8"/>
  <c r="M6" i="8"/>
  <c r="M22" i="8"/>
  <c r="M20" i="8"/>
  <c r="M11" i="8"/>
  <c r="M55" i="8"/>
  <c r="M4" i="8"/>
  <c r="M10" i="8"/>
  <c r="M50" i="8"/>
  <c r="M14" i="8"/>
  <c r="M46" i="8"/>
  <c r="M97" i="8"/>
  <c r="M21" i="8"/>
  <c r="M32" i="8"/>
  <c r="M13" i="8"/>
  <c r="M57" i="8"/>
  <c r="M19" i="8"/>
  <c r="M29" i="8"/>
  <c r="M53" i="8"/>
  <c r="M56" i="8"/>
  <c r="M39" i="8"/>
  <c r="M61" i="8"/>
  <c r="M43" i="8"/>
  <c r="M45" i="8"/>
  <c r="M47" i="8"/>
  <c r="M64" i="8"/>
  <c r="M24" i="8"/>
  <c r="M77" i="8"/>
  <c r="M88" i="8"/>
  <c r="M75" i="8"/>
  <c r="M48" i="8"/>
  <c r="M92" i="8"/>
  <c r="M42" i="8"/>
  <c r="L104" i="8"/>
  <c r="P52" i="8" l="1"/>
  <c r="H52" i="8"/>
  <c r="K52" i="8" s="1"/>
  <c r="G52" i="8"/>
  <c r="P101" i="8"/>
  <c r="H101" i="8"/>
  <c r="K101" i="8" s="1"/>
  <c r="D101" i="8"/>
  <c r="G101" i="8" s="1"/>
  <c r="P44" i="8"/>
  <c r="H44" i="8"/>
  <c r="K44" i="8" s="1"/>
  <c r="D44" i="8"/>
  <c r="G44" i="8" s="1"/>
  <c r="P69" i="8"/>
  <c r="H69" i="8"/>
  <c r="K69" i="8" s="1"/>
  <c r="D69" i="8"/>
  <c r="G69" i="8" s="1"/>
  <c r="P27" i="8"/>
  <c r="H27" i="8"/>
  <c r="K27" i="8" s="1"/>
  <c r="D27" i="8"/>
  <c r="G27" i="8" s="1"/>
  <c r="P17" i="8"/>
  <c r="H17" i="8"/>
  <c r="K17" i="8" s="1"/>
  <c r="D17" i="8"/>
  <c r="G17" i="8" s="1"/>
  <c r="P60" i="8"/>
  <c r="Q60" i="8" s="1"/>
  <c r="H60" i="8"/>
  <c r="D60" i="8"/>
  <c r="G60" i="8" s="1"/>
  <c r="L60" i="8" s="1"/>
  <c r="P102" i="8"/>
  <c r="H102" i="8"/>
  <c r="K102" i="8" s="1"/>
  <c r="D102" i="8"/>
  <c r="G102" i="8" s="1"/>
  <c r="P94" i="8"/>
  <c r="H94" i="8"/>
  <c r="K94" i="8" s="1"/>
  <c r="D94" i="8"/>
  <c r="G94" i="8" s="1"/>
  <c r="P98" i="8"/>
  <c r="H98" i="8"/>
  <c r="K98" i="8" s="1"/>
  <c r="D98" i="8"/>
  <c r="G98" i="8" s="1"/>
  <c r="P70" i="8"/>
  <c r="H70" i="8"/>
  <c r="K70" i="8" s="1"/>
  <c r="D70" i="8"/>
  <c r="G70" i="8" s="1"/>
  <c r="P37" i="8"/>
  <c r="H37" i="8"/>
  <c r="K37" i="8" s="1"/>
  <c r="D37" i="8"/>
  <c r="G37" i="8" s="1"/>
  <c r="P35" i="8"/>
  <c r="H35" i="8"/>
  <c r="K35" i="8" s="1"/>
  <c r="D35" i="8"/>
  <c r="G35" i="8" s="1"/>
  <c r="P71" i="8"/>
  <c r="H71" i="8"/>
  <c r="K71" i="8" s="1"/>
  <c r="D71" i="8"/>
  <c r="G71" i="8" s="1"/>
  <c r="P81" i="8"/>
  <c r="H81" i="8"/>
  <c r="K81" i="8" s="1"/>
  <c r="D81" i="8"/>
  <c r="G81" i="8" s="1"/>
  <c r="P86" i="8"/>
  <c r="H86" i="8"/>
  <c r="K86" i="8" s="1"/>
  <c r="D86" i="8"/>
  <c r="G86" i="8" s="1"/>
  <c r="P76" i="8"/>
  <c r="H76" i="8"/>
  <c r="K76" i="8" s="1"/>
  <c r="D76" i="8"/>
  <c r="G76" i="8" s="1"/>
  <c r="P40" i="8"/>
  <c r="H40" i="8"/>
  <c r="K40" i="8" s="1"/>
  <c r="D40" i="8"/>
  <c r="G40" i="8" s="1"/>
  <c r="P28" i="8"/>
  <c r="H28" i="8"/>
  <c r="K28" i="8" s="1"/>
  <c r="D28" i="8"/>
  <c r="G28" i="8" s="1"/>
  <c r="P103" i="8"/>
  <c r="H103" i="8"/>
  <c r="K103" i="8" s="1"/>
  <c r="D103" i="8"/>
  <c r="G103" i="8" s="1"/>
  <c r="P49" i="8"/>
  <c r="H49" i="8"/>
  <c r="K49" i="8" s="1"/>
  <c r="D49" i="8"/>
  <c r="G49" i="8" s="1"/>
  <c r="P80" i="8"/>
  <c r="H80" i="8"/>
  <c r="K80" i="8" s="1"/>
  <c r="D80" i="8"/>
  <c r="G80" i="8" s="1"/>
  <c r="P84" i="8"/>
  <c r="H84" i="8"/>
  <c r="K84" i="8" s="1"/>
  <c r="D84" i="8"/>
  <c r="G84" i="8" s="1"/>
  <c r="P59" i="8"/>
  <c r="H59" i="8"/>
  <c r="K59" i="8" s="1"/>
  <c r="D59" i="8"/>
  <c r="G59" i="8" s="1"/>
  <c r="P82" i="8"/>
  <c r="H82" i="8"/>
  <c r="K82" i="8" s="1"/>
  <c r="D82" i="8"/>
  <c r="G82" i="8" s="1"/>
  <c r="P79" i="8"/>
  <c r="H79" i="8"/>
  <c r="K79" i="8" s="1"/>
  <c r="D79" i="8"/>
  <c r="G79" i="8" s="1"/>
  <c r="P54" i="8"/>
  <c r="H54" i="8"/>
  <c r="K54" i="8" s="1"/>
  <c r="D54" i="8"/>
  <c r="G54" i="8" s="1"/>
  <c r="P95" i="8"/>
  <c r="H95" i="8"/>
  <c r="K95" i="8" s="1"/>
  <c r="D95" i="8"/>
  <c r="G95" i="8" s="1"/>
  <c r="P51" i="8"/>
  <c r="H51" i="8"/>
  <c r="K51" i="8" s="1"/>
  <c r="D51" i="8"/>
  <c r="G51" i="8" s="1"/>
  <c r="P93" i="8"/>
  <c r="H93" i="8"/>
  <c r="K93" i="8" s="1"/>
  <c r="D93" i="8"/>
  <c r="G93" i="8" s="1"/>
  <c r="P85" i="8"/>
  <c r="H85" i="8"/>
  <c r="K85" i="8" s="1"/>
  <c r="D85" i="8"/>
  <c r="G85" i="8" s="1"/>
  <c r="P58" i="8"/>
  <c r="H58" i="8"/>
  <c r="K58" i="8" s="1"/>
  <c r="D58" i="8"/>
  <c r="G58" i="8" s="1"/>
  <c r="P78" i="8"/>
  <c r="H78" i="8"/>
  <c r="K78" i="8" s="1"/>
  <c r="D78" i="8"/>
  <c r="G78" i="8" s="1"/>
  <c r="P87" i="8"/>
  <c r="H87" i="8"/>
  <c r="K87" i="8" s="1"/>
  <c r="D87" i="8"/>
  <c r="G87" i="8" s="1"/>
  <c r="P104" i="8"/>
  <c r="Q104" i="8" s="1"/>
  <c r="P100" i="8"/>
  <c r="H100" i="8"/>
  <c r="K100" i="8" s="1"/>
  <c r="D100" i="8"/>
  <c r="G100" i="8" s="1"/>
  <c r="P66" i="8"/>
  <c r="H66" i="8"/>
  <c r="K66" i="8" s="1"/>
  <c r="D66" i="8"/>
  <c r="G66" i="8" s="1"/>
  <c r="P63" i="8"/>
  <c r="H63" i="8"/>
  <c r="K63" i="8" s="1"/>
  <c r="D63" i="8"/>
  <c r="G63" i="8" s="1"/>
  <c r="P38" i="8"/>
  <c r="H38" i="8"/>
  <c r="K38" i="8" s="1"/>
  <c r="D38" i="8"/>
  <c r="G38" i="8" s="1"/>
  <c r="P89" i="8"/>
  <c r="H89" i="8"/>
  <c r="K89" i="8" s="1"/>
  <c r="D89" i="8"/>
  <c r="G89" i="8" s="1"/>
  <c r="P96" i="8"/>
  <c r="H96" i="8"/>
  <c r="K96" i="8" s="1"/>
  <c r="D96" i="8"/>
  <c r="G96" i="8" s="1"/>
  <c r="P26" i="8"/>
  <c r="H26" i="8"/>
  <c r="K26" i="8" s="1"/>
  <c r="D26" i="8"/>
  <c r="G26" i="8" s="1"/>
  <c r="P99" i="8"/>
  <c r="H99" i="8"/>
  <c r="K99" i="8" s="1"/>
  <c r="D99" i="8"/>
  <c r="G99" i="8" s="1"/>
  <c r="P31" i="8"/>
  <c r="H31" i="8"/>
  <c r="K31" i="8" s="1"/>
  <c r="D31" i="8"/>
  <c r="G31" i="8" s="1"/>
  <c r="P33" i="8"/>
  <c r="H33" i="8"/>
  <c r="K33" i="8" s="1"/>
  <c r="D33" i="8"/>
  <c r="G33" i="8" s="1"/>
  <c r="P91" i="8"/>
  <c r="H91" i="8"/>
  <c r="K91" i="8" s="1"/>
  <c r="D91" i="8"/>
  <c r="G91" i="8" s="1"/>
  <c r="P34" i="8"/>
  <c r="H34" i="8"/>
  <c r="K34" i="8" s="1"/>
  <c r="D34" i="8"/>
  <c r="G34" i="8" s="1"/>
  <c r="P90" i="8"/>
  <c r="H90" i="8"/>
  <c r="K90" i="8" s="1"/>
  <c r="D90" i="8"/>
  <c r="G90" i="8" s="1"/>
  <c r="P62" i="8"/>
  <c r="H62" i="8"/>
  <c r="K62" i="8" s="1"/>
  <c r="D62" i="8"/>
  <c r="G62" i="8" s="1"/>
  <c r="P68" i="8"/>
  <c r="H68" i="8"/>
  <c r="K68" i="8" s="1"/>
  <c r="D68" i="8"/>
  <c r="G68" i="8" s="1"/>
  <c r="P25" i="8"/>
  <c r="H25" i="8"/>
  <c r="K25" i="8" s="1"/>
  <c r="D25" i="8"/>
  <c r="G25" i="8" s="1"/>
  <c r="P74" i="8"/>
  <c r="H74" i="8"/>
  <c r="K74" i="8" s="1"/>
  <c r="D74" i="8"/>
  <c r="G74" i="8" s="1"/>
  <c r="P36" i="8"/>
  <c r="H36" i="8"/>
  <c r="K36" i="8" s="1"/>
  <c r="D36" i="8"/>
  <c r="G36" i="8" s="1"/>
  <c r="P65" i="8"/>
  <c r="H65" i="8"/>
  <c r="K65" i="8" s="1"/>
  <c r="D65" i="8"/>
  <c r="G65" i="8" s="1"/>
  <c r="P41" i="8"/>
  <c r="H41" i="8"/>
  <c r="K41" i="8" s="1"/>
  <c r="D41" i="8"/>
  <c r="G41" i="8" s="1"/>
  <c r="P83" i="8"/>
  <c r="H83" i="8"/>
  <c r="K83" i="8" s="1"/>
  <c r="D83" i="8"/>
  <c r="G83" i="8" s="1"/>
  <c r="P9" i="8"/>
  <c r="H9" i="8"/>
  <c r="K9" i="8" s="1"/>
  <c r="D9" i="8"/>
  <c r="G9" i="8" s="1"/>
  <c r="P12" i="8"/>
  <c r="H12" i="8"/>
  <c r="K12" i="8" s="1"/>
  <c r="D12" i="8"/>
  <c r="G12" i="8" s="1"/>
  <c r="P73" i="8"/>
  <c r="H73" i="8"/>
  <c r="K73" i="8" s="1"/>
  <c r="D73" i="8"/>
  <c r="G73" i="8" s="1"/>
  <c r="P18" i="8"/>
  <c r="H18" i="8"/>
  <c r="K18" i="8" s="1"/>
  <c r="D18" i="8"/>
  <c r="G18" i="8" s="1"/>
  <c r="P30" i="8"/>
  <c r="H30" i="8"/>
  <c r="K30" i="8" s="1"/>
  <c r="D30" i="8"/>
  <c r="G30" i="8" s="1"/>
  <c r="P23" i="8"/>
  <c r="H23" i="8"/>
  <c r="K23" i="8" s="1"/>
  <c r="D23" i="8"/>
  <c r="G23" i="8" s="1"/>
  <c r="P16" i="8"/>
  <c r="H16" i="8"/>
  <c r="K16" i="8" s="1"/>
  <c r="D16" i="8"/>
  <c r="G16" i="8" s="1"/>
  <c r="P8" i="8"/>
  <c r="Q8" i="8" s="1"/>
  <c r="H8" i="8"/>
  <c r="D8" i="8"/>
  <c r="G8" i="8" s="1"/>
  <c r="L8" i="8" s="1"/>
  <c r="P5" i="8"/>
  <c r="H5" i="8"/>
  <c r="K5" i="8" s="1"/>
  <c r="D5" i="8"/>
  <c r="G5" i="8" s="1"/>
  <c r="P7" i="8"/>
  <c r="H7" i="8"/>
  <c r="K7" i="8" s="1"/>
  <c r="D7" i="8"/>
  <c r="G7" i="8" s="1"/>
  <c r="P15" i="8"/>
  <c r="H15" i="8"/>
  <c r="K15" i="8" s="1"/>
  <c r="D15" i="8"/>
  <c r="G15" i="8" s="1"/>
  <c r="P6" i="8"/>
  <c r="H6" i="8"/>
  <c r="K6" i="8" s="1"/>
  <c r="D6" i="8"/>
  <c r="G6" i="8" s="1"/>
  <c r="P22" i="8"/>
  <c r="H22" i="8"/>
  <c r="K22" i="8" s="1"/>
  <c r="D22" i="8"/>
  <c r="G22" i="8" s="1"/>
  <c r="P20" i="8"/>
  <c r="H20" i="8"/>
  <c r="K20" i="8" s="1"/>
  <c r="D20" i="8"/>
  <c r="G20" i="8" s="1"/>
  <c r="P11" i="8"/>
  <c r="H11" i="8"/>
  <c r="K11" i="8" s="1"/>
  <c r="D11" i="8"/>
  <c r="G11" i="8" s="1"/>
  <c r="P55" i="8"/>
  <c r="H55" i="8"/>
  <c r="K55" i="8" s="1"/>
  <c r="D55" i="8"/>
  <c r="G55" i="8" s="1"/>
  <c r="P4" i="8"/>
  <c r="H4" i="8"/>
  <c r="K4" i="8" s="1"/>
  <c r="D4" i="8"/>
  <c r="P10" i="8"/>
  <c r="H10" i="8"/>
  <c r="K10" i="8" s="1"/>
  <c r="D10" i="8"/>
  <c r="G10" i="8" s="1"/>
  <c r="P50" i="8"/>
  <c r="H50" i="8"/>
  <c r="K50" i="8" s="1"/>
  <c r="D50" i="8"/>
  <c r="G50" i="8" s="1"/>
  <c r="P14" i="8"/>
  <c r="H14" i="8"/>
  <c r="K14" i="8" s="1"/>
  <c r="D14" i="8"/>
  <c r="G14" i="8" s="1"/>
  <c r="P46" i="8"/>
  <c r="H46" i="8"/>
  <c r="K46" i="8" s="1"/>
  <c r="D46" i="8"/>
  <c r="G46" i="8" s="1"/>
  <c r="P97" i="8"/>
  <c r="H97" i="8"/>
  <c r="K97" i="8" s="1"/>
  <c r="D97" i="8"/>
  <c r="G97" i="8" s="1"/>
  <c r="P21" i="8"/>
  <c r="H21" i="8"/>
  <c r="K21" i="8" s="1"/>
  <c r="D21" i="8"/>
  <c r="G21" i="8" s="1"/>
  <c r="P32" i="8"/>
  <c r="H32" i="8"/>
  <c r="K32" i="8" s="1"/>
  <c r="L32" i="8" s="1"/>
  <c r="P13" i="8"/>
  <c r="H13" i="8"/>
  <c r="K13" i="8" s="1"/>
  <c r="D13" i="8"/>
  <c r="G13" i="8" s="1"/>
  <c r="H57" i="8"/>
  <c r="K57" i="8" s="1"/>
  <c r="Q57" i="8" s="1"/>
  <c r="D57" i="8"/>
  <c r="G57" i="8" s="1"/>
  <c r="P19" i="8"/>
  <c r="H19" i="8"/>
  <c r="K19" i="8" s="1"/>
  <c r="D19" i="8"/>
  <c r="G19" i="8" s="1"/>
  <c r="P29" i="8"/>
  <c r="H29" i="8"/>
  <c r="K29" i="8" s="1"/>
  <c r="D29" i="8"/>
  <c r="G29" i="8" s="1"/>
  <c r="P53" i="8"/>
  <c r="H53" i="8"/>
  <c r="K53" i="8" s="1"/>
  <c r="D53" i="8"/>
  <c r="G53" i="8" s="1"/>
  <c r="P56" i="8"/>
  <c r="H56" i="8"/>
  <c r="K56" i="8" s="1"/>
  <c r="D56" i="8"/>
  <c r="G56" i="8" s="1"/>
  <c r="P39" i="8"/>
  <c r="H39" i="8"/>
  <c r="K39" i="8" s="1"/>
  <c r="D39" i="8"/>
  <c r="G39" i="8" s="1"/>
  <c r="P61" i="8"/>
  <c r="H61" i="8"/>
  <c r="K61" i="8" s="1"/>
  <c r="D61" i="8"/>
  <c r="G61" i="8" s="1"/>
  <c r="P43" i="8"/>
  <c r="H43" i="8"/>
  <c r="K43" i="8" s="1"/>
  <c r="D43" i="8"/>
  <c r="G43" i="8" s="1"/>
  <c r="P45" i="8"/>
  <c r="H45" i="8"/>
  <c r="K45" i="8" s="1"/>
  <c r="D45" i="8"/>
  <c r="G45" i="8" s="1"/>
  <c r="P47" i="8"/>
  <c r="H47" i="8"/>
  <c r="K47" i="8" s="1"/>
  <c r="D47" i="8"/>
  <c r="G47" i="8" s="1"/>
  <c r="H64" i="8"/>
  <c r="K64" i="8" s="1"/>
  <c r="Q64" i="8" s="1"/>
  <c r="P24" i="8"/>
  <c r="H24" i="8"/>
  <c r="K24" i="8" s="1"/>
  <c r="D24" i="8"/>
  <c r="G24" i="8" s="1"/>
  <c r="H77" i="8"/>
  <c r="K77" i="8" s="1"/>
  <c r="Q77" i="8" s="1"/>
  <c r="P88" i="8"/>
  <c r="H88" i="8"/>
  <c r="K88" i="8" s="1"/>
  <c r="D88" i="8"/>
  <c r="G88" i="8" s="1"/>
  <c r="P75" i="8"/>
  <c r="H75" i="8"/>
  <c r="K75" i="8" s="1"/>
  <c r="D75" i="8"/>
  <c r="G75" i="8" s="1"/>
  <c r="P48" i="8"/>
  <c r="H48" i="8"/>
  <c r="K48" i="8" s="1"/>
  <c r="D48" i="8"/>
  <c r="G48" i="8" s="1"/>
  <c r="P92" i="8"/>
  <c r="H92" i="8"/>
  <c r="K92" i="8" s="1"/>
  <c r="D92" i="8"/>
  <c r="G92" i="8" s="1"/>
  <c r="P42" i="8"/>
  <c r="H42" i="8"/>
  <c r="K42" i="8" s="1"/>
  <c r="D42" i="8"/>
  <c r="G42" i="8" s="1"/>
  <c r="G4" i="8" l="1"/>
  <c r="L4" i="8" s="1"/>
  <c r="L13" i="8"/>
  <c r="L75" i="8"/>
  <c r="L102" i="8"/>
  <c r="Q99" i="8"/>
  <c r="L46" i="8"/>
  <c r="L64" i="8"/>
  <c r="Q88" i="8"/>
  <c r="Q68" i="8"/>
  <c r="Q35" i="8"/>
  <c r="L98" i="8"/>
  <c r="L44" i="8"/>
  <c r="Q79" i="8"/>
  <c r="L56" i="8"/>
  <c r="L11" i="8"/>
  <c r="Q20" i="8"/>
  <c r="L7" i="8"/>
  <c r="Q5" i="8"/>
  <c r="L76" i="8"/>
  <c r="L48" i="8"/>
  <c r="L14" i="8"/>
  <c r="Q50" i="8"/>
  <c r="L55" i="8"/>
  <c r="L86" i="8"/>
  <c r="Q71" i="8"/>
  <c r="L70" i="8"/>
  <c r="L47" i="8"/>
  <c r="Q45" i="8"/>
  <c r="L39" i="8"/>
  <c r="L57" i="8"/>
  <c r="Q74" i="8"/>
  <c r="Q96" i="8"/>
  <c r="Q59" i="8"/>
  <c r="L24" i="8"/>
  <c r="L43" i="8"/>
  <c r="L21" i="8"/>
  <c r="Q18" i="8"/>
  <c r="Q12" i="8"/>
  <c r="Q78" i="8"/>
  <c r="Q85" i="8"/>
  <c r="L40" i="8"/>
  <c r="L37" i="8"/>
  <c r="L27" i="8"/>
  <c r="Q42" i="8"/>
  <c r="L29" i="8"/>
  <c r="L6" i="8"/>
  <c r="L77" i="8"/>
  <c r="Q61" i="8"/>
  <c r="L53" i="8"/>
  <c r="Q19" i="8"/>
  <c r="Q97" i="8"/>
  <c r="L10" i="8"/>
  <c r="L22" i="8"/>
  <c r="Q6" i="8"/>
  <c r="Q15" i="8"/>
  <c r="Q100" i="8"/>
  <c r="L28" i="8"/>
  <c r="L92" i="8"/>
  <c r="Q48" i="8"/>
  <c r="L42" i="8"/>
  <c r="Q92" i="8"/>
  <c r="L88" i="8"/>
  <c r="L45" i="8"/>
  <c r="L61" i="8"/>
  <c r="Q39" i="8"/>
  <c r="Q53" i="8"/>
  <c r="L19" i="8"/>
  <c r="Q32" i="8"/>
  <c r="L97" i="8"/>
  <c r="L50" i="8"/>
  <c r="Q10" i="8"/>
  <c r="Q55" i="8"/>
  <c r="L20" i="8"/>
  <c r="Q22" i="8"/>
  <c r="L5" i="8"/>
  <c r="Q75" i="8"/>
  <c r="Q24" i="8"/>
  <c r="Q47" i="8"/>
  <c r="Q43" i="8"/>
  <c r="Q56" i="8"/>
  <c r="Q29" i="8"/>
  <c r="Q13" i="8"/>
  <c r="Q21" i="8"/>
  <c r="Q46" i="8"/>
  <c r="Q14" i="8"/>
  <c r="Q4" i="8"/>
  <c r="Q11" i="8"/>
  <c r="L16" i="8"/>
  <c r="L94" i="8"/>
  <c r="L17" i="8"/>
  <c r="L69" i="8"/>
  <c r="L23" i="8"/>
  <c r="L30" i="8"/>
  <c r="L73" i="8"/>
  <c r="L9" i="8"/>
  <c r="L83" i="8"/>
  <c r="L41" i="8"/>
  <c r="L65" i="8"/>
  <c r="L36" i="8"/>
  <c r="L25" i="8"/>
  <c r="L62" i="8"/>
  <c r="L90" i="8"/>
  <c r="L34" i="8"/>
  <c r="L91" i="8"/>
  <c r="L33" i="8"/>
  <c r="L31" i="8"/>
  <c r="L26" i="8"/>
  <c r="L89" i="8"/>
  <c r="L38" i="8"/>
  <c r="L63" i="8"/>
  <c r="L66" i="8"/>
  <c r="L87" i="8"/>
  <c r="L58" i="8"/>
  <c r="L93" i="8"/>
  <c r="L51" i="8"/>
  <c r="L95" i="8"/>
  <c r="L54" i="8"/>
  <c r="L82" i="8"/>
  <c r="L84" i="8"/>
  <c r="L80" i="8"/>
  <c r="L49" i="8"/>
  <c r="L103" i="8"/>
  <c r="Q28" i="8"/>
  <c r="Q76" i="8"/>
  <c r="L81" i="8"/>
  <c r="Q70" i="8"/>
  <c r="Q94" i="8"/>
  <c r="Q17" i="8"/>
  <c r="Q69" i="8"/>
  <c r="Q101" i="8"/>
  <c r="L52" i="8"/>
  <c r="L15" i="8"/>
  <c r="Q7" i="8"/>
  <c r="Q16" i="8"/>
  <c r="Q23" i="8"/>
  <c r="Q30" i="8"/>
  <c r="L18" i="8"/>
  <c r="Q73" i="8"/>
  <c r="L12" i="8"/>
  <c r="Q9" i="8"/>
  <c r="Q83" i="8"/>
  <c r="Q41" i="8"/>
  <c r="Q65" i="8"/>
  <c r="Q36" i="8"/>
  <c r="L74" i="8"/>
  <c r="Q25" i="8"/>
  <c r="L68" i="8"/>
  <c r="Q62" i="8"/>
  <c r="Q90" i="8"/>
  <c r="Q34" i="8"/>
  <c r="Q91" i="8"/>
  <c r="Q33" i="8"/>
  <c r="Q31" i="8"/>
  <c r="L99" i="8"/>
  <c r="Q26" i="8"/>
  <c r="L96" i="8"/>
  <c r="Q89" i="8"/>
  <c r="Q38" i="8"/>
  <c r="Q63" i="8"/>
  <c r="Q66" i="8"/>
  <c r="L100" i="8"/>
  <c r="Q87" i="8"/>
  <c r="L78" i="8"/>
  <c r="Q58" i="8"/>
  <c r="L85" i="8"/>
  <c r="Q93" i="8"/>
  <c r="Q51" i="8"/>
  <c r="Q95" i="8"/>
  <c r="Q54" i="8"/>
  <c r="L79" i="8"/>
  <c r="Q82" i="8"/>
  <c r="L59" i="8"/>
  <c r="Q84" i="8"/>
  <c r="Q80" i="8"/>
  <c r="Q49" i="8"/>
  <c r="Q103" i="8"/>
  <c r="Q40" i="8"/>
  <c r="Q86" i="8"/>
  <c r="Q81" i="8"/>
  <c r="L71" i="8"/>
  <c r="L35" i="8"/>
  <c r="Q37" i="8"/>
  <c r="Q98" i="8"/>
  <c r="Q102" i="8"/>
  <c r="Q27" i="8"/>
  <c r="Q44" i="8"/>
  <c r="L101" i="8"/>
  <c r="Q52" i="8"/>
  <c r="G59" i="5" l="1"/>
  <c r="I59" i="5" s="1"/>
  <c r="G91" i="5"/>
  <c r="I91" i="5" s="1"/>
  <c r="I66" i="5"/>
  <c r="I25" i="5"/>
  <c r="I87" i="5"/>
  <c r="I60" i="5"/>
  <c r="I31" i="5"/>
  <c r="I27" i="5"/>
  <c r="I32" i="5"/>
  <c r="I16" i="5"/>
  <c r="I37" i="5"/>
  <c r="K37" i="5" l="1"/>
  <c r="K31" i="5"/>
  <c r="K66" i="5"/>
  <c r="K16" i="5"/>
  <c r="K60" i="5"/>
  <c r="K91" i="5"/>
  <c r="K32" i="5"/>
  <c r="K87" i="5"/>
  <c r="K59" i="5"/>
  <c r="K27" i="5"/>
  <c r="K25" i="5"/>
  <c r="G12" i="5"/>
  <c r="I12" i="5" s="1"/>
  <c r="K12" i="5" s="1"/>
  <c r="G94" i="5"/>
  <c r="I94" i="5" s="1"/>
  <c r="K94" i="5" s="1"/>
  <c r="G105" i="5"/>
  <c r="I105" i="5" s="1"/>
  <c r="G104" i="5"/>
  <c r="I104" i="5" s="1"/>
  <c r="G103" i="5"/>
  <c r="I103" i="5" s="1"/>
  <c r="G89" i="5"/>
  <c r="I89" i="5" s="1"/>
  <c r="G8" i="5"/>
  <c r="I8" i="5" s="1"/>
  <c r="K8" i="5" s="1"/>
  <c r="G102" i="5"/>
  <c r="G92" i="5"/>
  <c r="I92" i="5" s="1"/>
  <c r="G7" i="5"/>
  <c r="I7" i="5" s="1"/>
  <c r="G14" i="5"/>
  <c r="I14" i="5" s="1"/>
  <c r="G70" i="5"/>
  <c r="I70" i="5" s="1"/>
  <c r="G55" i="5"/>
  <c r="I55" i="5" s="1"/>
  <c r="K55" i="5" s="1"/>
  <c r="G101" i="5"/>
  <c r="I101" i="5" s="1"/>
  <c r="G30" i="5"/>
  <c r="I30" i="5" s="1"/>
  <c r="G5" i="5"/>
  <c r="I5" i="5" s="1"/>
  <c r="G52" i="5"/>
  <c r="I52" i="5" s="1"/>
  <c r="G4" i="5"/>
  <c r="I4" i="5" s="1"/>
  <c r="G62" i="5"/>
  <c r="I62" i="5" s="1"/>
  <c r="G54" i="5"/>
  <c r="I54" i="5" s="1"/>
  <c r="G6" i="5"/>
  <c r="I6" i="5" s="1"/>
  <c r="G43" i="5"/>
  <c r="I43" i="5" s="1"/>
  <c r="K43" i="5" s="1"/>
  <c r="G50" i="5"/>
  <c r="I50" i="5" s="1"/>
  <c r="G22" i="5"/>
  <c r="I22" i="5" s="1"/>
  <c r="G53" i="5"/>
  <c r="I53" i="5" s="1"/>
  <c r="G76" i="5"/>
  <c r="I76" i="5" s="1"/>
  <c r="G64" i="5"/>
  <c r="I64" i="5" s="1"/>
  <c r="G100" i="5"/>
  <c r="I100" i="5" s="1"/>
  <c r="G88" i="5"/>
  <c r="I88" i="5" s="1"/>
  <c r="G15" i="5"/>
  <c r="I15" i="5" s="1"/>
  <c r="G19" i="5"/>
  <c r="I19" i="5" s="1"/>
  <c r="G79" i="5"/>
  <c r="I79" i="5" s="1"/>
  <c r="G86" i="5"/>
  <c r="I86" i="5" s="1"/>
  <c r="G90" i="5"/>
  <c r="I90" i="5" s="1"/>
  <c r="G17" i="5"/>
  <c r="I17" i="5" s="1"/>
  <c r="G99" i="5"/>
  <c r="I99" i="5" s="1"/>
  <c r="G77" i="5"/>
  <c r="I77" i="5" s="1"/>
  <c r="G98" i="5"/>
  <c r="I98" i="5" s="1"/>
  <c r="K98" i="5" s="1"/>
  <c r="G36" i="5"/>
  <c r="I36" i="5" s="1"/>
  <c r="G26" i="5"/>
  <c r="I26" i="5" s="1"/>
  <c r="G24" i="5"/>
  <c r="I24" i="5" s="1"/>
  <c r="G29" i="5"/>
  <c r="I29" i="5" s="1"/>
  <c r="G42" i="5"/>
  <c r="I42" i="5" s="1"/>
  <c r="G84" i="5"/>
  <c r="I84" i="5" s="1"/>
  <c r="G78" i="5"/>
  <c r="I78" i="5" s="1"/>
  <c r="G13" i="5"/>
  <c r="I13" i="5" s="1"/>
  <c r="G28" i="5"/>
  <c r="I28" i="5" s="1"/>
  <c r="G57" i="5"/>
  <c r="I57" i="5" s="1"/>
  <c r="G65" i="5"/>
  <c r="I65" i="5" s="1"/>
  <c r="G34" i="5"/>
  <c r="I34" i="5" s="1"/>
  <c r="G18" i="5"/>
  <c r="I18" i="5" s="1"/>
  <c r="K18" i="5" s="1"/>
  <c r="G10" i="5"/>
  <c r="I10" i="5" s="1"/>
  <c r="G40" i="5"/>
  <c r="I40" i="5" s="1"/>
  <c r="G69" i="5"/>
  <c r="I69" i="5" s="1"/>
  <c r="G71" i="5"/>
  <c r="I71" i="5" s="1"/>
  <c r="G75" i="5"/>
  <c r="I75" i="5" s="1"/>
  <c r="G81" i="5"/>
  <c r="I81" i="5" s="1"/>
  <c r="G23" i="5"/>
  <c r="I23" i="5" s="1"/>
  <c r="G85" i="5"/>
  <c r="I85" i="5" s="1"/>
  <c r="G39" i="5"/>
  <c r="I39" i="5" s="1"/>
  <c r="G61" i="5"/>
  <c r="I61" i="5" s="1"/>
  <c r="G33" i="5"/>
  <c r="I33" i="5" s="1"/>
  <c r="G83" i="5"/>
  <c r="I83" i="5" s="1"/>
  <c r="G49" i="5"/>
  <c r="I49" i="5" s="1"/>
  <c r="G68" i="5"/>
  <c r="I68" i="5" s="1"/>
  <c r="G20" i="5"/>
  <c r="I20" i="5" s="1"/>
  <c r="G47" i="5"/>
  <c r="I47" i="5" s="1"/>
  <c r="G35" i="5"/>
  <c r="I35" i="5" s="1"/>
  <c r="G41" i="5"/>
  <c r="I41" i="5" s="1"/>
  <c r="G97" i="5"/>
  <c r="I97" i="5" s="1"/>
  <c r="G9" i="5"/>
  <c r="I9" i="5" s="1"/>
  <c r="G67" i="5"/>
  <c r="I67" i="5" s="1"/>
  <c r="G96" i="5"/>
  <c r="I96" i="5" s="1"/>
  <c r="G58" i="5"/>
  <c r="G74" i="5"/>
  <c r="I74" i="5" s="1"/>
  <c r="G56" i="5"/>
  <c r="I56" i="5" s="1"/>
  <c r="G38" i="5"/>
  <c r="G21" i="5"/>
  <c r="I21" i="5" s="1"/>
  <c r="G73" i="5"/>
  <c r="I73" i="5" s="1"/>
  <c r="G82" i="5"/>
  <c r="I82" i="5" s="1"/>
  <c r="G45" i="5"/>
  <c r="I45" i="5" s="1"/>
  <c r="G63" i="5"/>
  <c r="I63" i="5" s="1"/>
  <c r="G93" i="5"/>
  <c r="I93" i="5" s="1"/>
  <c r="G72" i="5"/>
  <c r="I72" i="5" s="1"/>
  <c r="G48" i="5"/>
  <c r="I48" i="5" s="1"/>
  <c r="G44" i="5"/>
  <c r="I44" i="5" s="1"/>
  <c r="G51" i="5"/>
  <c r="I51" i="5" s="1"/>
  <c r="G95" i="5"/>
  <c r="I95" i="5" s="1"/>
  <c r="K95" i="5" s="1"/>
  <c r="F106" i="5"/>
  <c r="D106" i="5"/>
  <c r="K74" i="5" l="1"/>
  <c r="K85" i="5"/>
  <c r="K63" i="5"/>
  <c r="K97" i="5"/>
  <c r="K69" i="5"/>
  <c r="K72" i="5"/>
  <c r="K82" i="5"/>
  <c r="K56" i="5"/>
  <c r="K67" i="5"/>
  <c r="K35" i="5"/>
  <c r="K49" i="5"/>
  <c r="K39" i="5"/>
  <c r="K75" i="5"/>
  <c r="K10" i="5"/>
  <c r="K57" i="5"/>
  <c r="K84" i="5"/>
  <c r="K26" i="5"/>
  <c r="K99" i="5"/>
  <c r="K79" i="5"/>
  <c r="K100" i="5"/>
  <c r="K22" i="5"/>
  <c r="K54" i="5"/>
  <c r="K5" i="5"/>
  <c r="K70" i="5"/>
  <c r="K104" i="5"/>
  <c r="K51" i="5"/>
  <c r="K9" i="5"/>
  <c r="K71" i="5"/>
  <c r="K28" i="5"/>
  <c r="K42" i="5"/>
  <c r="K36" i="5"/>
  <c r="K17" i="5"/>
  <c r="K19" i="5"/>
  <c r="K64" i="5"/>
  <c r="K50" i="5"/>
  <c r="K62" i="5"/>
  <c r="K30" i="5"/>
  <c r="K14" i="5"/>
  <c r="K105" i="5"/>
  <c r="K33" i="5"/>
  <c r="K13" i="5"/>
  <c r="K15" i="5"/>
  <c r="K76" i="5"/>
  <c r="K4" i="5"/>
  <c r="K101" i="5"/>
  <c r="K7" i="5"/>
  <c r="K89" i="5"/>
  <c r="K93" i="5"/>
  <c r="K73" i="5"/>
  <c r="K47" i="5"/>
  <c r="K83" i="5"/>
  <c r="K44" i="5"/>
  <c r="K21" i="5"/>
  <c r="K20" i="5"/>
  <c r="K23" i="5"/>
  <c r="K34" i="5"/>
  <c r="K29" i="5"/>
  <c r="K90" i="5"/>
  <c r="K48" i="5"/>
  <c r="K45" i="5"/>
  <c r="K96" i="5"/>
  <c r="K41" i="5"/>
  <c r="K68" i="5"/>
  <c r="K61" i="5"/>
  <c r="K81" i="5"/>
  <c r="K40" i="5"/>
  <c r="K65" i="5"/>
  <c r="K78" i="5"/>
  <c r="K24" i="5"/>
  <c r="K77" i="5"/>
  <c r="K86" i="5"/>
  <c r="K88" i="5"/>
  <c r="K53" i="5"/>
  <c r="K6" i="5"/>
  <c r="K52" i="5"/>
  <c r="K92" i="5"/>
  <c r="K103" i="5"/>
  <c r="E11" i="5"/>
  <c r="E46" i="5"/>
  <c r="G46" i="5" s="1"/>
  <c r="I46" i="5" s="1"/>
  <c r="K46" i="5" l="1"/>
  <c r="E106" i="5"/>
  <c r="G11" i="5"/>
  <c r="I11" i="5" l="1"/>
  <c r="G106" i="5"/>
  <c r="K11" i="5" l="1"/>
  <c r="I106" i="5"/>
  <c r="F35" i="6"/>
  <c r="F67" i="6"/>
  <c r="F33" i="6"/>
  <c r="F14" i="6"/>
  <c r="F38" i="6"/>
  <c r="F13" i="6"/>
  <c r="F66" i="6"/>
  <c r="F65" i="6"/>
  <c r="F64" i="6"/>
  <c r="F15" i="6"/>
  <c r="F17" i="6"/>
  <c r="F31" i="6"/>
  <c r="F63" i="6"/>
  <c r="F39" i="6"/>
  <c r="F12" i="6"/>
  <c r="F37" i="6"/>
  <c r="F32" i="6"/>
  <c r="F62" i="6"/>
  <c r="F61" i="6"/>
  <c r="F11" i="6"/>
  <c r="F40" i="6"/>
  <c r="F59" i="6"/>
  <c r="F58" i="6"/>
  <c r="F16" i="6"/>
  <c r="F10" i="6"/>
  <c r="F9" i="6"/>
  <c r="F57" i="6"/>
  <c r="F56" i="6"/>
  <c r="F25" i="6"/>
  <c r="F28" i="6"/>
  <c r="F55" i="6"/>
  <c r="F8" i="6"/>
  <c r="F30" i="6"/>
  <c r="F7" i="6"/>
  <c r="F20" i="6"/>
  <c r="F54" i="6"/>
  <c r="F6" i="6"/>
  <c r="F52" i="6"/>
  <c r="F27" i="6"/>
  <c r="F5" i="6"/>
  <c r="F51" i="6"/>
  <c r="F50" i="6"/>
  <c r="F29" i="6"/>
  <c r="F49" i="6"/>
  <c r="F46" i="6"/>
  <c r="F3" i="6"/>
  <c r="F22" i="6"/>
  <c r="F68" i="6"/>
  <c r="F45" i="6"/>
  <c r="F19" i="6"/>
  <c r="F44" i="6"/>
  <c r="F26" i="6"/>
  <c r="F18" i="6"/>
  <c r="F34" i="6"/>
  <c r="F23" i="6"/>
  <c r="F24" i="6"/>
  <c r="F43" i="6"/>
  <c r="F42" i="6"/>
  <c r="F36" i="6"/>
  <c r="F21" i="6"/>
  <c r="F41" i="6"/>
  <c r="K106" i="5" l="1"/>
  <c r="A87" i="5" l="1"/>
  <c r="A20" i="5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48" i="5"/>
  <c r="A49" i="5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103" i="5"/>
  <c r="A104" i="5" s="1"/>
  <c r="A105" i="5" s="1"/>
  <c r="A38" i="5"/>
  <c r="A39" i="5"/>
  <c r="A40" i="5" s="1"/>
  <c r="A41" i="5" s="1"/>
  <c r="A42" i="5" s="1"/>
  <c r="A43" i="5" s="1"/>
  <c r="A44" i="5" s="1"/>
  <c r="A45" i="5" s="1"/>
  <c r="A46" i="5" s="1"/>
  <c r="A4" i="5"/>
  <c r="A5" i="5"/>
  <c r="A6" i="5"/>
  <c r="A7" i="5" s="1"/>
  <c r="A8" i="5" s="1"/>
  <c r="A9" i="5" s="1"/>
  <c r="A10" i="5" s="1"/>
  <c r="A11" i="5" s="1"/>
  <c r="A12" i="5" s="1"/>
  <c r="A89" i="5"/>
  <c r="A90" i="5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88" i="5"/>
  <c r="A14" i="5" l="1"/>
  <c r="A15" i="5" s="1"/>
  <c r="A16" i="5" s="1"/>
  <c r="A17" i="5" s="1"/>
  <c r="A18" i="5" s="1"/>
  <c r="A19" i="5" s="1"/>
  <c r="A13" i="5"/>
  <c r="A10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2" i="6"/>
  <c r="A43" i="6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4" i="6"/>
  <c r="A5" i="6"/>
  <c r="A6" i="6"/>
  <c r="A7" i="6"/>
  <c r="A8" i="6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</calcChain>
</file>

<file path=xl/comments1.xml><?xml version="1.0" encoding="utf-8"?>
<comments xmlns="http://schemas.openxmlformats.org/spreadsheetml/2006/main">
  <authors>
    <author>Пестова Наталья Михайловна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120 ООО ИМЦ, 39 РУЦ
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Пестова Наталья Михайловна:</t>
        </r>
        <r>
          <rPr>
            <sz val="9"/>
            <color indexed="81"/>
            <rFont val="Tahoma"/>
            <charset val="1"/>
          </rPr>
          <t xml:space="preserve">
ИМЦ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УЦ ИМЦ
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Пестова Наталья Михайловна: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УЦ ИМЦ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УЦ ИМЦ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АО ПФ СКБ Контур</t>
        </r>
      </text>
    </comment>
    <comment ref="N20" authorId="0" shapeId="0">
      <text>
        <r>
          <rPr>
            <b/>
            <sz val="9"/>
            <color indexed="81"/>
            <rFont val="Tahoma"/>
            <charset val="1"/>
          </rPr>
          <t>Пестова Наталья Михайловна:</t>
        </r>
        <r>
          <rPr>
            <sz val="9"/>
            <color indexed="81"/>
            <rFont val="Tahoma"/>
            <charset val="1"/>
          </rPr>
          <t xml:space="preserve">
АО ПФ СКБ Контур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Пестова Наталья Михайловна: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<sst xmlns="http://schemas.openxmlformats.org/spreadsheetml/2006/main" count="1860" uniqueCount="286">
  <si>
    <t>№ п/п</t>
  </si>
  <si>
    <t>Наименование медицинской организации</t>
  </si>
  <si>
    <t>Итого</t>
  </si>
  <si>
    <t>код МО</t>
  </si>
  <si>
    <t>динамика</t>
  </si>
  <si>
    <t>Код МО</t>
  </si>
  <si>
    <t>Наименование МО</t>
  </si>
  <si>
    <t>Потребность в количестве ЭП для врачей</t>
  </si>
  <si>
    <t>№пп</t>
  </si>
  <si>
    <t>Незакрытые программы, которые имеют установленный срок 
на 01.07.2019</t>
  </si>
  <si>
    <t>Государственное бюджетное учреждение здравоохранения "Самарская областная клиническая больница им. В.Д. Середавина"</t>
  </si>
  <si>
    <t>Количество ЭЛН, выписанных в МИС
2 кв</t>
  </si>
  <si>
    <t>Количество ЭЛН, выписанных в МИС
 1кв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</si>
  <si>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</si>
  <si>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</si>
  <si>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</si>
  <si>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</si>
  <si>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</si>
  <si>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</si>
  <si>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</si>
  <si>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</si>
  <si>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</si>
  <si>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</si>
  <si>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</si>
  <si>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</si>
  <si>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</si>
  <si>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</si>
  <si>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</si>
  <si>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</si>
  <si>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</si>
  <si>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</si>
  <si>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</si>
  <si>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</si>
  <si>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</si>
  <si>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</si>
  <si>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</si>
  <si>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</si>
  <si>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</si>
  <si>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</si>
  <si>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</si>
  <si>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</si>
  <si>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</si>
  <si>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</si>
  <si>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</si>
  <si>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</si>
  <si>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</si>
  <si>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</si>
  <si>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</si>
  <si>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</si>
  <si>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</si>
  <si>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</si>
  <si>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</si>
  <si>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</si>
  <si>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</si>
  <si>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</si>
  <si>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</si>
  <si>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</si>
  <si>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</si>
  <si>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</si>
  <si>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</si>
  <si>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</si>
  <si>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</si>
  <si>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</si>
  <si>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</si>
  <si>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</si>
  <si>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</si>
  <si>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</si>
  <si>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</si>
  <si>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</si>
  <si>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</si>
  <si>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</si>
  <si>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</si>
  <si>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</si>
  <si>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</si>
  <si>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</si>
  <si>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Самарской области "Самарский психоневрологический диспансер"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</si>
  <si>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</si>
  <si>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</si>
  <si>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</si>
  <si>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</si>
  <si>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</si>
  <si>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</si>
  <si>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</si>
  <si>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</si>
  <si>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</si>
  <si>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</si>
  <si>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</si>
  <si>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</si>
  <si>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</si>
  <si>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поликлиника № 9 Октябрьского района"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</si>
  <si>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</si>
  <si>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</si>
  <si>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</si>
  <si>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</si>
  <si>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</si>
  <si>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</si>
  <si>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</si>
  <si>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</si>
  <si>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</si>
  <si>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</si>
  <si>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</si>
  <si>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</si>
  <si>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</si>
  <si>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</si>
  <si>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</si>
  <si>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</si>
  <si>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</si>
  <si>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</si>
  <si>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</si>
  <si>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</si>
  <si>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</si>
  <si>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</si>
  <si>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</si>
  <si>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</si>
  <si>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</si>
  <si>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Самарской области "Cанаторий "Самара"</t>
  </si>
  <si>
    <t>Количество полученных токенов для записи усиленных квалифицированных электронных подписей (УКЭП) во 2 квартале</t>
  </si>
  <si>
    <t>Количество полученных токенов для записи усиленных квалифицированных электронных подписей (УКЭП) в 1 квартале для ЭЛН</t>
  </si>
  <si>
    <t>% полученных от запланированого</t>
  </si>
  <si>
    <t xml:space="preserve">% ЭЛН в 1 квартале </t>
  </si>
  <si>
    <t>% ЭЛН во 2 квартал</t>
  </si>
  <si>
    <t>Незакрытые и просроченные ИПРА, которые имеют установленный срок 
1 квартал</t>
  </si>
  <si>
    <t>Незакрытые и просроченные ИПРА , которые имеют установленный срок 
2 квартал</t>
  </si>
  <si>
    <t>получено в июле на 01.08.2019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</si>
  <si>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</si>
  <si>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Незакрытые и просроченные ИПРА , которые имеют установленный срок 
01.08.2019</t>
  </si>
  <si>
    <t>получено получено за 7 месяцев 2019</t>
  </si>
  <si>
    <t>всего БЛ 
1 квартал</t>
  </si>
  <si>
    <t>Всего ББЛ 
1 квартал</t>
  </si>
  <si>
    <t>всего БЛ 
2 квартал</t>
  </si>
  <si>
    <t>Всего ББЛ 
2 квартал</t>
  </si>
  <si>
    <t>Всего ББЛ 
на 01.08.2019</t>
  </si>
  <si>
    <t>Количество ЭЛН, выписанных в МИС
на 01.08.2019</t>
  </si>
  <si>
    <t>Доля ЭЛН от всех ЭЛН</t>
  </si>
  <si>
    <t xml:space="preserve">код МО </t>
  </si>
  <si>
    <t>плановых</t>
  </si>
  <si>
    <t>неотложных</t>
  </si>
  <si>
    <t>экстренных</t>
  </si>
  <si>
    <t>ОМС</t>
  </si>
  <si>
    <t>всего</t>
  </si>
  <si>
    <t>Количество проведенных консультаций с применением телемедицинских технологий на 01.08.2019</t>
  </si>
  <si>
    <t>динамика  на 01.08.2019</t>
  </si>
  <si>
    <t xml:space="preserve">динамика 1 полугодие </t>
  </si>
  <si>
    <t>Незакрытые и просроченные ИПРА , которые имеют установленный срок 
01.09.2019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</si>
  <si>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</si>
  <si>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</si>
  <si>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01.09.2019</t>
  </si>
  <si>
    <t>Количество полученных токенов для записи усиленных квалифицированных электронных подписей (УКЭП) за 1 полугодие</t>
  </si>
  <si>
    <t>получено в августе на 01.09.2019</t>
  </si>
  <si>
    <t>рейтинг по всем показателям</t>
  </si>
  <si>
    <t>рейтин по ЭЛН</t>
  </si>
  <si>
    <t>рейтинг по ИПРА</t>
  </si>
  <si>
    <t>рейтинг по ЭП</t>
  </si>
  <si>
    <t>рейтинг по ФТМК</t>
  </si>
  <si>
    <t>рейтинг по паллиативной помощи</t>
  </si>
  <si>
    <t>10 баллов</t>
  </si>
  <si>
    <t>7 баллов</t>
  </si>
  <si>
    <t>4 балла</t>
  </si>
  <si>
    <t>1 балл</t>
  </si>
  <si>
    <t>не принимает участие по НПА</t>
  </si>
  <si>
    <t>Незакрытые и просроченные ИПРА , которые имеют установленный срок 
01.10.2019</t>
  </si>
  <si>
    <t>получено за 8 месяцев 2019</t>
  </si>
  <si>
    <t>получено за 9 месяцев 2019</t>
  </si>
  <si>
    <t>Количество проведенных консультаций с применением телемедицинских технологий на 01.10.2019</t>
  </si>
  <si>
    <t xml:space="preserve">Региональный Код организации </t>
  </si>
  <si>
    <t>Наименование организации</t>
  </si>
  <si>
    <t>Ресурсы и структура медицинских организаций, оказывающих паллиативную медицинскую помощь</t>
  </si>
  <si>
    <t>Объем оказанной паллиативной медицинской помощи в амбулаторных условиях</t>
  </si>
  <si>
    <t xml:space="preserve">Оказанная паллиативная помощь в стационарных условиях </t>
  </si>
  <si>
    <t>Данные о пациентах, получивших паллиативную медицинскую помощь</t>
  </si>
  <si>
    <t xml:space="preserve">Сведения о реализации лекарственных препаратов, веобходимых для обезболивания, и их запасах </t>
  </si>
  <si>
    <t>МО, которые должны предоставлять отчет</t>
  </si>
  <si>
    <t>2`</t>
  </si>
  <si>
    <t>3`</t>
  </si>
  <si>
    <t>4`</t>
  </si>
  <si>
    <t>5`</t>
  </si>
  <si>
    <t>ГБУЗ СО "БОГАТОВСКАЯ ЦРБ"</t>
  </si>
  <si>
    <t>Да</t>
  </si>
  <si>
    <t>не сдали</t>
  </si>
  <si>
    <t>ГБУЗ СО "БОРСКАЯ ЦРБ"</t>
  </si>
  <si>
    <t>ГБУЗ СО "ИСАКЛИНСКАЯ ЦРБ"</t>
  </si>
  <si>
    <t>ГБУЗ СО "КИНЕЛЬ-ЧЕРКАССКАЯ ЦРБ"</t>
  </si>
  <si>
    <t>ГБУЗ СО "КЛЯВЛИНСКАЯ ЦРБ"</t>
  </si>
  <si>
    <t xml:space="preserve"> </t>
  </si>
  <si>
    <t>ГБУЗ СО "ПРИВОЛЖСКАЯ ЦРБ"</t>
  </si>
  <si>
    <t>ГБУЗ СО "СЕРГИЕВСКАЯ ЦРБ"</t>
  </si>
  <si>
    <t>ГБУЗ СО "СТАВРОПОЛЬСКАЯ ЦРБ"</t>
  </si>
  <si>
    <t>ГБУЗ СО "ХВОРОСТЯНСКАЯ ЦРБ"</t>
  </si>
  <si>
    <t>ГБУЗ СО "ШИГОНСКАЯ ЦРБ"</t>
  </si>
  <si>
    <t>ГБУЗ СО "ЕЛХОВСКАЯ ЦРБ"</t>
  </si>
  <si>
    <t>ГБУЗ СО "НОВОКУЙБЫШЕВСКАЯ ЦГБ"</t>
  </si>
  <si>
    <t>ГБУЗ СО "СЫЗРАНСКАЯ ГОРОДСКАЯ БОЛЬНИЦА № 3"</t>
  </si>
  <si>
    <t>ГБУ3 СО "ТОЛЬЯТТИНСКАЯ ГОРОДСКАЯ ДЕТСКАЯ БОЛЬНИЦА № 1"</t>
  </si>
  <si>
    <t>ГБУЗ "САМАРСКАЯ ОБЛАСТНАЯ ДЕТСКАЯ КЛИНИЧЕСКАЯ БОЛЬНИЦА ИМ.Н.Н.ИВАНОВОЙ"</t>
  </si>
  <si>
    <t>ГБУЗ САМАРСКИЙ ОБЛАСТНОЙ КЛИНИЧЕСКИЙ ОНКОЛОГИЧЕСКИЙ ДИСПАНСЕР</t>
  </si>
  <si>
    <t>ГБУЗ СО "БЕЗЕНЧУКСКАЯ ЦРБ"</t>
  </si>
  <si>
    <t>ГБУЗ СО "БОЛЬШЕГЛУШИЦКАЯ ЦРБ"</t>
  </si>
  <si>
    <t>ГБУЗ СО "ВОЛЖСКАЯ ЦРБ"</t>
  </si>
  <si>
    <t>ГБУЗ СО "КОШКИНСКАЯ ЦРБ"</t>
  </si>
  <si>
    <t>ГБУЗ СО "КРАСНОАРМЕЙСКАЯ ЦРБ"</t>
  </si>
  <si>
    <t>ГБУЗ СО "КРАСНОЯРСКАЯ ЦРБ"</t>
  </si>
  <si>
    <t>ГБУЗ СО "НЕФТЕГОРСКАЯ ЦРБ"</t>
  </si>
  <si>
    <t>ГБУЗ СО "ПЕСТРАВСКАЯ ЦРБ"</t>
  </si>
  <si>
    <t>ГБУЗ СО "ПОХВИСТНЕВСКАЯ ЦБ ГОРОДА И РАЙОНА"</t>
  </si>
  <si>
    <t>ГБУЗ СО "СЫЗРАНСКАЯ ЦРБ"</t>
  </si>
  <si>
    <t>ГБУЗ СО "ЧЕЛНО-ВЕРШИНСКАЯ ЦРБ"</t>
  </si>
  <si>
    <t>ГБУЗ СО "ШЕНТАЛИНСКАЯ ЦРБ"</t>
  </si>
  <si>
    <t>ГБУЗ СО "КАМЫШЛИНСКАЯ ЦРБ"</t>
  </si>
  <si>
    <t>ГБУЗ СО "ЖИГУЛЕВСКАЯ ЦГБ"</t>
  </si>
  <si>
    <t>ГБУЗ СО "ОКТЯБРЬСКАЯ ЦЕНТРАЛЬНАЯ ГОРОДСКАЯ БОЛЬНИЦА"</t>
  </si>
  <si>
    <t>ГБУЗ СО "ТОЛЬЯТТИНСКАЯ ГОРОДСКАЯ КЛИНИЧЕСКАЯ БОЛЬНИЦА № 5"</t>
  </si>
  <si>
    <t>ФГБУЗ САМАРСКИЙ МЕДИЦИНСКИЙ КЛИНИЧЕСКИЙ ЦЕНТР ФМБА РОССИИ</t>
  </si>
  <si>
    <t>ГБУЗ СО "ТОЛЬЯТТИНСКАЯ ГОРОДСКАЯ ПОЛИКЛИНИКА № 4"</t>
  </si>
  <si>
    <t>ГБУЗ СО "САМАРСКАЯ ГОРОДСКАЯ БОЛЬНИЦА № 10"</t>
  </si>
  <si>
    <t>ГБУЗ СО "САМАРСКАЯ ГОРОДСКАЯ БОЛЬНИЦА № 4"</t>
  </si>
  <si>
    <t>ГБУЗ СО "САМАРСКАЯ ГОРОДСКАЯ ПОЛИКЛИНИКА № 6 ПРОМЫШЛЕННОГО РАЙОНА"</t>
  </si>
  <si>
    <t>ГБУЗ САМАРСКАЯ ОБЛАСТНАЯ КЛИНИЧЕСКАЯ БОЛЬНИЦА ИМ. В.Д. СЕРЕДАВИНА</t>
  </si>
  <si>
    <t>ГБУЗ САМАРСКИЙ ОБЛАСТНОЙ КЛИНИЧЕСКИЙ ЦЕНТР  ПРОФИЛАКТИКИ И  БОРЬБЫ СО СПИД</t>
  </si>
  <si>
    <t>ГБУЗ СО "БОЛЬШЕЧЕРНИГОВСКАЯ ЦРБ"</t>
  </si>
  <si>
    <t>ГБУЗ СО "КИНЕЛЬСКАЯ ЦБ ГОРОДА И РАЙОНА"</t>
  </si>
  <si>
    <t>ГБУЗ СО "СЫЗРАНСКАЯ ГОРОДСКАЯ БОЛЬНИЦА № 2"</t>
  </si>
  <si>
    <t>ГБУЗ СО "ЧАПАЕВСКАЯ ЦЕНТРАЛЬНАЯ ГОРОДСКАЯ БОЛЬНИЦА"</t>
  </si>
  <si>
    <t>ГБУЗ СО "ТОЛЬЯТТИНСКАЯ ГОРОДСКАЯ ПОЛИКЛИНИКА № 1"</t>
  </si>
  <si>
    <t>ГБУЗ СО "ТОЛЬЯТТИНСКАЯ ГОРОДСКАЯ КЛИНИЧЕСКАЯ ПОЛИКЛИНИКА № 3"</t>
  </si>
  <si>
    <t>ГБУЗ СО "ТОЛЬЯТТИНСКАЯ ГОРОДСКАЯ ПОЛИКЛИНИКА № 2"</t>
  </si>
  <si>
    <t>ГБУЗ  "САМАРСКАЯ  ОБЛАСТНАЯ КЛИНИЧЕСКАЯ ГЕРИАТРИЧЕСКАЯ БОЛЬНИЦА"</t>
  </si>
  <si>
    <t>ГБУЗ СО "САМАРСКАЯ ГОРОДСКАЯ ПОЛИКЛИНИКА № 13 ЖЕЛЕЗНОДОРОЖНОГО РАЙОНА"</t>
  </si>
  <si>
    <t>ГБУЗ СО "САМАРСКАЯ ГОРОДСКАЯ ПОЛИКЛИНИКА № 4 КИРОВСКОГО РАЙОНА"</t>
  </si>
  <si>
    <t>ГБУЗ СО "СМСЧ № 5 КИРОВСКОГО РАЙОНА"</t>
  </si>
  <si>
    <t>ГБУЗ СО "САМАРСКАЯ ГОРОДСКАЯ БОЛЬНИЦА № 7"</t>
  </si>
  <si>
    <t>ГБУЗ СО "САМАРСКАЯ ГОРОДСКАЯ ПОЛИКЛИНИКА № 3"</t>
  </si>
  <si>
    <t>ГБУЗ СО "САМАРСКАЯ ГОРОДСКАЯ ПОЛИКЛИНИКА № 9 ОКТЯБРЬСКОГО РАЙОНА"</t>
  </si>
  <si>
    <t>ГБУЗ СО "САМАРСКАЯ ГОРОДСКАЯ КОНСУЛЬТАТИВНО-ДИАГНОСТИЧЕСКАЯ ПОЛИКЛИНИКА № 14"</t>
  </si>
  <si>
    <t>ГБУЗ СО "СМСЧ № 2 ПРОМЫШЛЕННОГО РАЙОНА"</t>
  </si>
  <si>
    <t>ГБУЗ СО "САМАРСКАЯ ГОРОДСКАЯ КЛИНИЧЕСКАЯ ПОЛИКЛИНИКА № 15 ПРОМЫШЛЕННОГО РАЙОНА"</t>
  </si>
  <si>
    <t>ГБУЗ СО "САМАРСКАЯ ГОРОДСКАЯ ПОЛИКЛИНИКА № 1 ПРОМЫШЛЕННОГО РАЙОНА"</t>
  </si>
  <si>
    <t>ГБУЗ СО "САМАРСКАЯ ГОРОДСКАЯ ПОЛИКЛИНИКА № 10 СОВЕТСКОГО РАЙОНА"</t>
  </si>
  <si>
    <t>ГБУЗ САМАРСКАЯ ОБЛАСТНАЯ КЛИНИЧЕСКАЯ БОЛЬНИЦА № 2</t>
  </si>
  <si>
    <t>ГБУЗ САМАРСКИЙ ОБЛАСТНОЙ КЛИНИЧЕСКИЙ ГОСПИТАЛЬ ДЛЯ ВЕТЕРАНОВ ВОЙН</t>
  </si>
  <si>
    <t>АНО "САМАРСКИЙ ХОСПИС"</t>
  </si>
  <si>
    <t>ГБУЗ СО "ОТРАДНЕНСКАЯ ГОРОДСКАЯ БОЛЬНИЦА"</t>
  </si>
  <si>
    <t>ГБУЗ СО "СЫЗРАНСКАЯ ЦЕНТРАЛЬНАЯ ГОРОДСКАЯ БОЛЬНИЦА"</t>
  </si>
  <si>
    <t>да</t>
  </si>
  <si>
    <t>ГБУЗ СО "СЫЗРАНСКАЯ ГОРОДСКАЯ ПОЛИКЛИНИКА"</t>
  </si>
  <si>
    <t>ГБУЗ СО "САМАРСКАЯ ГОРОДСКАЯ КЛИНИЧЕСКАЯ БОЛЬНИЦА № 8"</t>
  </si>
  <si>
    <t>ГБУЗ СО "САМАРСКАЯ ГОРОДСКАЯ БОЛЬНИЦА № 6"</t>
  </si>
  <si>
    <t>LPUCODE</t>
  </si>
  <si>
    <t xml:space="preserve"> +</t>
  </si>
  <si>
    <t>+</t>
  </si>
  <si>
    <t xml:space="preserve">динамика 9 месяцев </t>
  </si>
  <si>
    <t>всего БЛ 
3 квартал</t>
  </si>
  <si>
    <t>Всего ББЛ 
3 квартал</t>
  </si>
  <si>
    <t>Количество ЭЛН, выписанных в МИС
за 9 мес</t>
  </si>
  <si>
    <t>Количество ЭЛН, выписанных в МИС
в 3 кв.</t>
  </si>
  <si>
    <t>% ЭЛН в 3 квартал</t>
  </si>
  <si>
    <t>Всего ББЛ за 9 месяцев</t>
  </si>
  <si>
    <t>получено за 10 месяцев 2019</t>
  </si>
  <si>
    <t>Незакрытые и просроченные ИПРА , которые имеют установленный срок 
01.11.2019</t>
  </si>
  <si>
    <t>Количество проведенных консультаций с применением телемедицинских технологий на 01.11.2019</t>
  </si>
  <si>
    <t>Кол-во переданных отчетов с начала мониторинга</t>
  </si>
  <si>
    <t>NAME</t>
  </si>
  <si>
    <t>Незакрытые и просроченные ИПРА , которые имеют установленный срок 
01.12.2019</t>
  </si>
  <si>
    <t>получено за 11 месяцев 2019</t>
  </si>
  <si>
    <t>Количество проведенных консультаций с применением телемедицинских технологий на 01.12.2019</t>
  </si>
  <si>
    <t>Федеральный код МО в системе ОМС 
(справочник F003)</t>
  </si>
  <si>
    <t>Наименование  отчетов, предоставляемых медицинскими организациями  в рамках мониторинга до 01.12.2019</t>
  </si>
  <si>
    <t xml:space="preserve">Интегральный рейтинг 
</t>
  </si>
  <si>
    <t xml:space="preserve">  на 11.09.2019 (II квартал 2019)</t>
  </si>
  <si>
    <t xml:space="preserve"> на 07.10.2019</t>
  </si>
  <si>
    <t xml:space="preserve">  на 31.11.2019</t>
  </si>
  <si>
    <t>Доля переданных отчетов с начала мониторинга</t>
  </si>
  <si>
    <t>Баллы</t>
  </si>
  <si>
    <t>FOMSCODE</t>
  </si>
  <si>
    <r>
      <t>1</t>
    </r>
    <r>
      <rPr>
        <sz val="10"/>
        <color indexed="8"/>
        <rFont val="Times New Roman"/>
        <family val="1"/>
        <charset val="204"/>
      </rPr>
      <t>`</t>
    </r>
  </si>
  <si>
    <r>
      <t>1</t>
    </r>
    <r>
      <rPr>
        <sz val="10"/>
        <color theme="1"/>
        <rFont val="Calibri"/>
        <family val="2"/>
        <charset val="204"/>
      </rPr>
      <t>``</t>
    </r>
  </si>
  <si>
    <r>
      <t>1</t>
    </r>
    <r>
      <rPr>
        <sz val="10"/>
        <color theme="1"/>
        <rFont val="Calibri"/>
        <family val="2"/>
        <charset val="204"/>
      </rPr>
      <t>```</t>
    </r>
  </si>
  <si>
    <t>∑</t>
  </si>
  <si>
    <r>
      <t>2</t>
    </r>
    <r>
      <rPr>
        <sz val="10"/>
        <color theme="1"/>
        <rFont val="Calibri"/>
        <family val="2"/>
        <charset val="204"/>
      </rPr>
      <t>``</t>
    </r>
  </si>
  <si>
    <r>
      <t>2</t>
    </r>
    <r>
      <rPr>
        <sz val="10"/>
        <color theme="1"/>
        <rFont val="Calibri"/>
        <family val="2"/>
        <charset val="204"/>
      </rPr>
      <t>```</t>
    </r>
  </si>
  <si>
    <r>
      <t>3</t>
    </r>
    <r>
      <rPr>
        <sz val="10"/>
        <color theme="1"/>
        <rFont val="Calibri"/>
        <family val="2"/>
        <charset val="204"/>
      </rPr>
      <t>``</t>
    </r>
  </si>
  <si>
    <r>
      <t>3</t>
    </r>
    <r>
      <rPr>
        <sz val="10"/>
        <color theme="1"/>
        <rFont val="Calibri"/>
        <family val="2"/>
        <charset val="204"/>
      </rPr>
      <t>```</t>
    </r>
  </si>
  <si>
    <r>
      <t>4</t>
    </r>
    <r>
      <rPr>
        <sz val="10"/>
        <color theme="1"/>
        <rFont val="Calibri"/>
        <family val="2"/>
        <charset val="204"/>
      </rPr>
      <t>``</t>
    </r>
  </si>
  <si>
    <r>
      <t>4</t>
    </r>
    <r>
      <rPr>
        <sz val="10"/>
        <color theme="1"/>
        <rFont val="Calibri"/>
        <family val="2"/>
        <charset val="204"/>
      </rPr>
      <t>```</t>
    </r>
  </si>
  <si>
    <r>
      <t>5</t>
    </r>
    <r>
      <rPr>
        <sz val="10"/>
        <color theme="1"/>
        <rFont val="Calibri"/>
        <family val="2"/>
        <charset val="204"/>
      </rPr>
      <t>``</t>
    </r>
  </si>
  <si>
    <r>
      <t>5</t>
    </r>
    <r>
      <rPr>
        <sz val="10"/>
        <color theme="1"/>
        <rFont val="Calibri"/>
        <family val="2"/>
        <charset val="204"/>
      </rPr>
      <t>```</t>
    </r>
  </si>
  <si>
    <t xml:space="preserve">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</si>
</sst>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#,##0"/>
    <numFmt numFmtId="166" formatCode="[$-419]0"/>
  </numFmts>
  <fonts count="49" x14ac:knownFonts="1">
    <font>
      <sz val="11"/>
      <color theme="1"/>
      <name val="Times New Roman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SimSun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sz val="12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color theme="1" tint="0.3499862666707357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DDD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EBF1D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00"/>
        <bgColor rgb="FFEBF1DE"/>
      </patternFill>
    </fill>
    <fill>
      <patternFill patternType="solid">
        <fgColor rgb="FFFFC000"/>
        <bgColor rgb="FFEBF1D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rgb="FFDBEEF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3" fillId="0" borderId="0"/>
    <xf numFmtId="164" fontId="2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9" fillId="0" borderId="0"/>
    <xf numFmtId="0" fontId="37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0" applyNumberFormat="0" applyBorder="0" applyAlignment="0" applyProtection="0"/>
  </cellStyleXfs>
  <cellXfs count="4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2" fillId="0" borderId="0" xfId="10" applyFont="1"/>
    <xf numFmtId="0" fontId="1" fillId="2" borderId="23" xfId="0" applyFont="1" applyFill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3" xfId="0" applyFont="1" applyBorder="1"/>
    <xf numFmtId="0" fontId="12" fillId="0" borderId="0" xfId="10" applyFont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/>
    <xf numFmtId="0" fontId="16" fillId="5" borderId="46" xfId="0" applyFont="1" applyFill="1" applyBorder="1" applyAlignment="1"/>
    <xf numFmtId="0" fontId="16" fillId="4" borderId="38" xfId="0" applyFont="1" applyFill="1" applyBorder="1" applyAlignment="1"/>
    <xf numFmtId="0" fontId="3" fillId="7" borderId="4" xfId="3" applyFill="1" applyBorder="1" applyAlignment="1">
      <alignment horizontal="center" vertical="center" wrapText="1"/>
    </xf>
    <xf numFmtId="0" fontId="5" fillId="7" borderId="4" xfId="2" applyFill="1" applyBorder="1" applyAlignment="1">
      <alignment horizontal="center" vertical="center" wrapText="1"/>
    </xf>
    <xf numFmtId="0" fontId="3" fillId="7" borderId="4" xfId="1" applyFill="1" applyBorder="1" applyAlignment="1">
      <alignment horizontal="center" vertical="center" wrapText="1"/>
    </xf>
    <xf numFmtId="0" fontId="6" fillId="7" borderId="4" xfId="4" applyFont="1" applyFill="1" applyBorder="1" applyAlignment="1">
      <alignment horizontal="center" vertical="center" wrapText="1"/>
    </xf>
    <xf numFmtId="0" fontId="0" fillId="0" borderId="50" xfId="0" applyBorder="1" applyAlignment="1"/>
    <xf numFmtId="0" fontId="15" fillId="0" borderId="2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3" fillId="7" borderId="4" xfId="5" applyFill="1" applyBorder="1" applyAlignment="1">
      <alignment horizontal="center" vertical="center" wrapText="1"/>
    </xf>
    <xf numFmtId="0" fontId="3" fillId="9" borderId="4" xfId="1" applyFill="1" applyBorder="1" applyAlignment="1">
      <alignment horizontal="center"/>
    </xf>
    <xf numFmtId="0" fontId="15" fillId="0" borderId="50" xfId="0" applyFont="1" applyBorder="1" applyAlignment="1">
      <alignment horizontal="center" vertical="center" wrapText="1"/>
    </xf>
    <xf numFmtId="0" fontId="0" fillId="0" borderId="48" xfId="0" applyBorder="1" applyAlignment="1"/>
    <xf numFmtId="0" fontId="15" fillId="0" borderId="5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8" borderId="4" xfId="0" applyFill="1" applyBorder="1"/>
    <xf numFmtId="0" fontId="0" fillId="7" borderId="4" xfId="0" applyFill="1" applyBorder="1"/>
    <xf numFmtId="0" fontId="0" fillId="10" borderId="4" xfId="0" applyFill="1" applyBorder="1"/>
    <xf numFmtId="0" fontId="0" fillId="6" borderId="4" xfId="0" applyFill="1" applyBorder="1"/>
    <xf numFmtId="0" fontId="0" fillId="11" borderId="4" xfId="0" applyFill="1" applyBorder="1"/>
    <xf numFmtId="0" fontId="0" fillId="0" borderId="0" xfId="0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18" fillId="0" borderId="4" xfId="2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top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9" fillId="0" borderId="4" xfId="5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/>
    </xf>
    <xf numFmtId="0" fontId="18" fillId="0" borderId="4" xfId="0" applyFont="1" applyFill="1" applyBorder="1" applyAlignment="1">
      <alignment wrapText="1"/>
    </xf>
    <xf numFmtId="0" fontId="23" fillId="0" borderId="0" xfId="0" applyFont="1"/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10" borderId="4" xfId="5" applyFill="1" applyBorder="1" applyAlignment="1">
      <alignment horizontal="center" vertical="center" wrapText="1"/>
    </xf>
    <xf numFmtId="0" fontId="3" fillId="10" borderId="4" xfId="3" applyFill="1" applyBorder="1" applyAlignment="1">
      <alignment horizontal="center" vertical="center" wrapText="1"/>
    </xf>
    <xf numFmtId="0" fontId="5" fillId="10" borderId="4" xfId="2" applyFill="1" applyBorder="1" applyAlignment="1">
      <alignment horizontal="center" vertical="center" wrapText="1"/>
    </xf>
    <xf numFmtId="0" fontId="3" fillId="10" borderId="4" xfId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vertical="center" wrapText="1"/>
    </xf>
    <xf numFmtId="0" fontId="0" fillId="13" borderId="40" xfId="0" applyFill="1" applyBorder="1" applyAlignment="1"/>
    <xf numFmtId="0" fontId="0" fillId="13" borderId="43" xfId="0" applyFill="1" applyBorder="1"/>
    <xf numFmtId="0" fontId="0" fillId="13" borderId="44" xfId="0" applyFill="1" applyBorder="1"/>
    <xf numFmtId="0" fontId="0" fillId="13" borderId="40" xfId="0" applyFill="1" applyBorder="1"/>
    <xf numFmtId="0" fontId="2" fillId="3" borderId="34" xfId="0" applyFont="1" applyFill="1" applyBorder="1" applyAlignment="1">
      <alignment horizontal="center"/>
    </xf>
    <xf numFmtId="0" fontId="14" fillId="4" borderId="15" xfId="0" applyFont="1" applyFill="1" applyBorder="1" applyAlignment="1">
      <alignment vertical="top" wrapText="1"/>
    </xf>
    <xf numFmtId="10" fontId="0" fillId="4" borderId="15" xfId="0" applyNumberForma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0" fontId="3" fillId="15" borderId="12" xfId="1" applyNumberFormat="1" applyFill="1" applyBorder="1" applyAlignment="1">
      <alignment horizontal="center" vertical="center" wrapText="1"/>
    </xf>
    <xf numFmtId="10" fontId="0" fillId="4" borderId="38" xfId="0" applyNumberFormat="1" applyFill="1" applyBorder="1" applyAlignment="1">
      <alignment horizontal="center" vertical="center"/>
    </xf>
    <xf numFmtId="0" fontId="14" fillId="4" borderId="24" xfId="0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10" fontId="0" fillId="4" borderId="21" xfId="0" applyNumberFormat="1" applyFont="1" applyFill="1" applyBorder="1" applyAlignment="1">
      <alignment horizontal="center" vertical="center"/>
    </xf>
    <xf numFmtId="10" fontId="3" fillId="15" borderId="21" xfId="1" applyNumberFormat="1" applyFill="1" applyBorder="1" applyAlignment="1">
      <alignment horizontal="center" vertical="center" wrapText="1"/>
    </xf>
    <xf numFmtId="10" fontId="0" fillId="4" borderId="39" xfId="0" applyNumberFormat="1" applyFill="1" applyBorder="1" applyAlignment="1">
      <alignment horizontal="center" vertical="center"/>
    </xf>
    <xf numFmtId="10" fontId="0" fillId="4" borderId="24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0" fontId="0" fillId="4" borderId="4" xfId="0" applyNumberFormat="1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0" fontId="0" fillId="4" borderId="21" xfId="0" applyNumberFormat="1" applyFill="1" applyBorder="1" applyAlignment="1">
      <alignment horizontal="center" vertical="center"/>
    </xf>
    <xf numFmtId="10" fontId="0" fillId="4" borderId="18" xfId="0" applyNumberFormat="1" applyFill="1" applyBorder="1" applyAlignment="1">
      <alignment horizontal="center" vertical="center"/>
    </xf>
    <xf numFmtId="9" fontId="8" fillId="4" borderId="10" xfId="11" applyFont="1" applyFill="1" applyBorder="1" applyAlignment="1">
      <alignment horizontal="center" vertical="center"/>
    </xf>
    <xf numFmtId="9" fontId="8" fillId="4" borderId="24" xfId="11" applyFont="1" applyFill="1" applyBorder="1" applyAlignment="1">
      <alignment horizontal="center" vertical="center"/>
    </xf>
    <xf numFmtId="1" fontId="0" fillId="4" borderId="39" xfId="0" applyNumberFormat="1" applyFill="1" applyBorder="1" applyAlignment="1">
      <alignment horizontal="center" vertical="center" wrapText="1"/>
    </xf>
    <xf numFmtId="10" fontId="0" fillId="4" borderId="4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10" fontId="0" fillId="4" borderId="18" xfId="0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vertical="center" wrapText="1"/>
    </xf>
    <xf numFmtId="0" fontId="0" fillId="13" borderId="64" xfId="0" applyFill="1" applyBorder="1" applyAlignment="1">
      <alignment vertical="center" wrapText="1"/>
    </xf>
    <xf numFmtId="0" fontId="3" fillId="4" borderId="21" xfId="3" applyFill="1" applyBorder="1" applyAlignment="1">
      <alignment horizontal="center" vertical="center" wrapText="1"/>
    </xf>
    <xf numFmtId="0" fontId="3" fillId="4" borderId="49" xfId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166" fontId="2" fillId="16" borderId="38" xfId="6" applyNumberFormat="1" applyFill="1" applyBorder="1" applyAlignment="1">
      <alignment horizontal="center" vertical="center" wrapText="1"/>
    </xf>
    <xf numFmtId="164" fontId="2" fillId="16" borderId="12" xfId="6" applyFill="1" applyBorder="1" applyAlignment="1">
      <alignment horizontal="center" vertical="center" wrapText="1"/>
    </xf>
    <xf numFmtId="0" fontId="3" fillId="17" borderId="12" xfId="3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vertical="top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/>
    </xf>
    <xf numFmtId="9" fontId="8" fillId="17" borderId="15" xfId="1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10" fontId="0" fillId="17" borderId="12" xfId="0" applyNumberFormat="1" applyFont="1" applyFill="1" applyBorder="1" applyAlignment="1">
      <alignment horizontal="center" vertical="center"/>
    </xf>
    <xf numFmtId="10" fontId="0" fillId="17" borderId="13" xfId="0" applyNumberFormat="1" applyFont="1" applyFill="1" applyBorder="1" applyAlignment="1">
      <alignment horizontal="center" vertical="center"/>
    </xf>
    <xf numFmtId="1" fontId="0" fillId="17" borderId="38" xfId="0" applyNumberFormat="1" applyFill="1" applyBorder="1" applyAlignment="1">
      <alignment horizontal="center" vertical="center" wrapText="1"/>
    </xf>
    <xf numFmtId="0" fontId="3" fillId="17" borderId="15" xfId="3" applyFill="1" applyBorder="1" applyAlignment="1">
      <alignment horizontal="center" vertical="center" wrapText="1"/>
    </xf>
    <xf numFmtId="10" fontId="3" fillId="18" borderId="15" xfId="1" applyNumberFormat="1" applyFill="1" applyBorder="1" applyAlignment="1">
      <alignment horizontal="center" vertical="center" wrapText="1"/>
    </xf>
    <xf numFmtId="10" fontId="0" fillId="17" borderId="11" xfId="0" applyNumberFormat="1" applyFill="1" applyBorder="1" applyAlignment="1">
      <alignment horizontal="center" vertical="center"/>
    </xf>
    <xf numFmtId="10" fontId="0" fillId="17" borderId="15" xfId="0" applyNumberForma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10" fontId="0" fillId="17" borderId="12" xfId="0" applyNumberFormat="1" applyFill="1" applyBorder="1" applyAlignment="1">
      <alignment horizontal="center" vertical="center"/>
    </xf>
    <xf numFmtId="10" fontId="0" fillId="17" borderId="13" xfId="0" applyNumberFormat="1" applyFill="1" applyBorder="1" applyAlignment="1">
      <alignment horizontal="center" vertical="center"/>
    </xf>
    <xf numFmtId="0" fontId="5" fillId="17" borderId="4" xfId="2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vertical="top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/>
    </xf>
    <xf numFmtId="9" fontId="8" fillId="17" borderId="10" xfId="11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0" fillId="17" borderId="4" xfId="0" applyFont="1" applyFill="1" applyBorder="1" applyAlignment="1">
      <alignment horizontal="center" vertical="center"/>
    </xf>
    <xf numFmtId="10" fontId="0" fillId="17" borderId="4" xfId="0" applyNumberFormat="1" applyFont="1" applyFill="1" applyBorder="1" applyAlignment="1">
      <alignment horizontal="center" vertical="center"/>
    </xf>
    <xf numFmtId="10" fontId="0" fillId="17" borderId="5" xfId="0" applyNumberFormat="1" applyFont="1" applyFill="1" applyBorder="1" applyAlignment="1">
      <alignment horizontal="center" vertical="center"/>
    </xf>
    <xf numFmtId="1" fontId="0" fillId="17" borderId="6" xfId="0" applyNumberForma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10" fontId="3" fillId="18" borderId="29" xfId="1" applyNumberFormat="1" applyFill="1" applyBorder="1" applyAlignment="1">
      <alignment horizontal="center" vertical="center" wrapText="1"/>
    </xf>
    <xf numFmtId="10" fontId="0" fillId="17" borderId="14" xfId="0" applyNumberFormat="1" applyFill="1" applyBorder="1" applyAlignment="1">
      <alignment horizontal="center" vertical="center"/>
    </xf>
    <xf numFmtId="10" fontId="0" fillId="17" borderId="10" xfId="0" applyNumberFormat="1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10" fontId="0" fillId="17" borderId="4" xfId="0" applyNumberFormat="1" applyFill="1" applyBorder="1" applyAlignment="1">
      <alignment horizontal="center" vertical="center"/>
    </xf>
    <xf numFmtId="10" fontId="0" fillId="17" borderId="5" xfId="0" applyNumberFormat="1" applyFill="1" applyBorder="1" applyAlignment="1">
      <alignment horizontal="center" vertical="center"/>
    </xf>
    <xf numFmtId="0" fontId="3" fillId="17" borderId="4" xfId="5" applyFill="1" applyBorder="1" applyAlignment="1">
      <alignment horizontal="center" vertical="center" wrapText="1"/>
    </xf>
    <xf numFmtId="1" fontId="3" fillId="17" borderId="6" xfId="3" applyNumberFormat="1" applyFill="1" applyBorder="1" applyAlignment="1">
      <alignment horizontal="center" vertical="center" wrapText="1"/>
    </xf>
    <xf numFmtId="1" fontId="3" fillId="17" borderId="10" xfId="3" applyNumberFormat="1" applyFill="1" applyBorder="1" applyAlignment="1">
      <alignment horizontal="center" vertical="center" wrapText="1"/>
    </xf>
    <xf numFmtId="0" fontId="3" fillId="18" borderId="4" xfId="1" applyFill="1" applyBorder="1" applyAlignment="1">
      <alignment horizontal="center"/>
    </xf>
    <xf numFmtId="0" fontId="3" fillId="18" borderId="10" xfId="1" applyFill="1" applyBorder="1" applyAlignment="1">
      <alignment horizontal="center" vertical="center" wrapText="1"/>
    </xf>
    <xf numFmtId="0" fontId="3" fillId="17" borderId="4" xfId="3" applyFill="1" applyBorder="1" applyAlignment="1">
      <alignment horizontal="center" vertical="center" wrapText="1"/>
    </xf>
    <xf numFmtId="0" fontId="3" fillId="17" borderId="10" xfId="3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9" fontId="8" fillId="7" borderId="10" xfId="1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10" fontId="0" fillId="7" borderId="4" xfId="0" applyNumberFormat="1" applyFont="1" applyFill="1" applyBorder="1" applyAlignment="1">
      <alignment horizontal="center" vertical="center"/>
    </xf>
    <xf numFmtId="10" fontId="0" fillId="7" borderId="5" xfId="0" applyNumberFormat="1" applyFon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10" fontId="3" fillId="9" borderId="29" xfId="1" applyNumberFormat="1" applyFill="1" applyBorder="1" applyAlignment="1">
      <alignment horizontal="center" vertical="center" wrapText="1"/>
    </xf>
    <xf numFmtId="10" fontId="0" fillId="7" borderId="14" xfId="0" applyNumberFormat="1" applyFill="1" applyBorder="1" applyAlignment="1">
      <alignment horizontal="center" vertical="center"/>
    </xf>
    <xf numFmtId="10" fontId="0" fillId="7" borderId="10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0" fontId="0" fillId="7" borderId="4" xfId="0" applyNumberFormat="1" applyFill="1" applyBorder="1" applyAlignment="1">
      <alignment horizontal="center" vertical="center"/>
    </xf>
    <xf numFmtId="1" fontId="3" fillId="7" borderId="6" xfId="3" applyNumberFormat="1" applyFill="1" applyBorder="1" applyAlignment="1">
      <alignment horizontal="center" vertical="center" wrapText="1"/>
    </xf>
    <xf numFmtId="1" fontId="3" fillId="7" borderId="10" xfId="3" applyNumberFormat="1" applyFill="1" applyBorder="1" applyAlignment="1">
      <alignment horizontal="center" vertical="center" wrapText="1"/>
    </xf>
    <xf numFmtId="0" fontId="3" fillId="7" borderId="10" xfId="3" applyFill="1" applyBorder="1" applyAlignment="1">
      <alignment horizontal="center" vertical="center" wrapText="1"/>
    </xf>
    <xf numFmtId="166" fontId="2" fillId="19" borderId="6" xfId="6" applyNumberFormat="1" applyFill="1" applyBorder="1" applyAlignment="1">
      <alignment horizontal="center" vertical="center" wrapText="1"/>
    </xf>
    <xf numFmtId="164" fontId="2" fillId="19" borderId="10" xfId="6" applyFill="1" applyBorder="1" applyAlignment="1">
      <alignment horizontal="center" vertical="center" wrapText="1"/>
    </xf>
    <xf numFmtId="0" fontId="3" fillId="9" borderId="10" xfId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 wrapText="1"/>
    </xf>
    <xf numFmtId="0" fontId="3" fillId="7" borderId="9" xfId="3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vertical="top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9" fontId="8" fillId="10" borderId="10" xfId="11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10" fontId="0" fillId="10" borderId="4" xfId="0" applyNumberFormat="1" applyFont="1" applyFill="1" applyBorder="1" applyAlignment="1">
      <alignment horizontal="center" vertical="center"/>
    </xf>
    <xf numFmtId="10" fontId="0" fillId="10" borderId="5" xfId="0" applyNumberFormat="1" applyFont="1" applyFill="1" applyBorder="1" applyAlignment="1">
      <alignment horizontal="center" vertical="center"/>
    </xf>
    <xf numFmtId="1" fontId="0" fillId="10" borderId="6" xfId="0" applyNumberFormat="1" applyFill="1" applyBorder="1" applyAlignment="1">
      <alignment horizontal="center" vertical="center" wrapText="1"/>
    </xf>
    <xf numFmtId="1" fontId="0" fillId="10" borderId="10" xfId="0" applyNumberFormat="1" applyFill="1" applyBorder="1" applyAlignment="1">
      <alignment horizontal="center" vertical="center" wrapText="1"/>
    </xf>
    <xf numFmtId="10" fontId="3" fillId="12" borderId="29" xfId="1" applyNumberFormat="1" applyFill="1" applyBorder="1" applyAlignment="1">
      <alignment horizontal="center" vertical="center" wrapText="1"/>
    </xf>
    <xf numFmtId="10" fontId="0" fillId="10" borderId="14" xfId="0" applyNumberFormat="1" applyFill="1" applyBorder="1" applyAlignment="1">
      <alignment horizontal="center" vertical="center"/>
    </xf>
    <xf numFmtId="10" fontId="0" fillId="10" borderId="10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10" fontId="0" fillId="10" borderId="4" xfId="0" applyNumberFormat="1" applyFill="1" applyBorder="1" applyAlignment="1">
      <alignment horizontal="center" vertical="center"/>
    </xf>
    <xf numFmtId="0" fontId="3" fillId="10" borderId="10" xfId="3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1" fontId="3" fillId="10" borderId="6" xfId="3" applyNumberFormat="1" applyFill="1" applyBorder="1" applyAlignment="1">
      <alignment horizontal="center" vertical="center" wrapText="1"/>
    </xf>
    <xf numFmtId="1" fontId="3" fillId="10" borderId="10" xfId="3" applyNumberForma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vertical="top" wrapText="1"/>
    </xf>
    <xf numFmtId="166" fontId="2" fillId="20" borderId="6" xfId="6" applyNumberFormat="1" applyFill="1" applyBorder="1" applyAlignment="1">
      <alignment horizontal="center" vertical="center" wrapText="1"/>
    </xf>
    <xf numFmtId="164" fontId="2" fillId="20" borderId="10" xfId="6" applyFill="1" applyBorder="1" applyAlignment="1">
      <alignment horizontal="center" vertical="center" wrapText="1"/>
    </xf>
    <xf numFmtId="0" fontId="3" fillId="12" borderId="4" xfId="1" applyFill="1" applyBorder="1" applyAlignment="1">
      <alignment horizontal="center"/>
    </xf>
    <xf numFmtId="0" fontId="3" fillId="12" borderId="10" xfId="1" applyFill="1" applyBorder="1" applyAlignment="1">
      <alignment horizontal="center" vertical="center" wrapText="1"/>
    </xf>
    <xf numFmtId="0" fontId="3" fillId="10" borderId="6" xfId="1" applyFill="1" applyBorder="1" applyAlignment="1">
      <alignment horizontal="center" vertical="center" wrapText="1"/>
    </xf>
    <xf numFmtId="9" fontId="0" fillId="10" borderId="4" xfId="0" applyNumberFormat="1" applyFont="1" applyFill="1" applyBorder="1" applyAlignment="1">
      <alignment horizontal="center" vertical="center"/>
    </xf>
    <xf numFmtId="0" fontId="5" fillId="10" borderId="6" xfId="2" applyFill="1" applyBorder="1" applyAlignment="1">
      <alignment horizontal="center" vertical="center" wrapText="1"/>
    </xf>
    <xf numFmtId="0" fontId="3" fillId="10" borderId="6" xfId="3" applyFill="1" applyBorder="1" applyAlignment="1">
      <alignment horizontal="center" vertical="center" wrapText="1"/>
    </xf>
    <xf numFmtId="0" fontId="3" fillId="10" borderId="7" xfId="5" applyFill="1" applyBorder="1" applyAlignment="1">
      <alignment horizontal="center" vertical="center" wrapText="1"/>
    </xf>
    <xf numFmtId="0" fontId="3" fillId="10" borderId="8" xfId="1" applyFill="1" applyBorder="1" applyAlignment="1">
      <alignment horizontal="center" vertical="center" wrapText="1"/>
    </xf>
    <xf numFmtId="0" fontId="0" fillId="10" borderId="10" xfId="0" applyFill="1" applyBorder="1" applyAlignment="1">
      <alignment wrapText="1"/>
    </xf>
    <xf numFmtId="0" fontId="3" fillId="10" borderId="22" xfId="1" applyFill="1" applyBorder="1" applyAlignment="1">
      <alignment horizontal="center" vertical="center" wrapText="1"/>
    </xf>
    <xf numFmtId="0" fontId="14" fillId="10" borderId="42" xfId="0" applyFont="1" applyFill="1" applyBorder="1" applyAlignment="1">
      <alignment vertical="top" wrapText="1"/>
    </xf>
    <xf numFmtId="0" fontId="4" fillId="10" borderId="4" xfId="0" applyFont="1" applyFill="1" applyBorder="1" applyAlignment="1">
      <alignment horizontal="center" vertical="center"/>
    </xf>
    <xf numFmtId="166" fontId="2" fillId="20" borderId="47" xfId="6" applyNumberFormat="1" applyFill="1" applyBorder="1" applyAlignment="1">
      <alignment horizontal="center" vertical="center" wrapText="1"/>
    </xf>
    <xf numFmtId="164" fontId="2" fillId="20" borderId="42" xfId="6" applyFill="1" applyBorder="1" applyAlignment="1">
      <alignment horizontal="center" vertical="center" wrapText="1"/>
    </xf>
    <xf numFmtId="10" fontId="3" fillId="12" borderId="48" xfId="1" applyNumberFormat="1" applyFill="1" applyBorder="1" applyAlignment="1">
      <alignment horizontal="center" vertical="center" wrapText="1"/>
    </xf>
    <xf numFmtId="10" fontId="0" fillId="10" borderId="41" xfId="0" applyNumberFormat="1" applyFill="1" applyBorder="1" applyAlignment="1">
      <alignment horizontal="center" vertical="center"/>
    </xf>
    <xf numFmtId="10" fontId="0" fillId="10" borderId="42" xfId="0" applyNumberFormat="1" applyFill="1" applyBorder="1" applyAlignment="1">
      <alignment horizontal="center" vertical="center"/>
    </xf>
    <xf numFmtId="10" fontId="0" fillId="7" borderId="5" xfId="0" applyNumberFormat="1" applyFill="1" applyBorder="1" applyAlignment="1">
      <alignment horizontal="center" vertical="center"/>
    </xf>
    <xf numFmtId="10" fontId="0" fillId="10" borderId="5" xfId="0" applyNumberForma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9" fontId="12" fillId="4" borderId="3" xfId="10" applyNumberFormat="1" applyFont="1" applyFill="1" applyBorder="1" applyAlignment="1"/>
    <xf numFmtId="0" fontId="15" fillId="0" borderId="5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12" fillId="4" borderId="27" xfId="10" applyNumberFormat="1" applyFont="1" applyFill="1" applyBorder="1" applyAlignment="1"/>
    <xf numFmtId="0" fontId="1" fillId="2" borderId="6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top" wrapText="1"/>
    </xf>
    <xf numFmtId="0" fontId="0" fillId="7" borderId="1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0" fillId="7" borderId="10" xfId="0" applyFill="1" applyBorder="1" applyAlignment="1">
      <alignment wrapText="1"/>
    </xf>
    <xf numFmtId="0" fontId="0" fillId="7" borderId="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10" fontId="15" fillId="7" borderId="65" xfId="0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wrapText="1"/>
    </xf>
    <xf numFmtId="0" fontId="0" fillId="6" borderId="1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10" fontId="15" fillId="6" borderId="65" xfId="0" applyNumberFormat="1" applyFon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4" xfId="0" applyFill="1" applyBorder="1" applyAlignment="1">
      <alignment wrapText="1"/>
    </xf>
    <xf numFmtId="0" fontId="0" fillId="6" borderId="17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10" fontId="15" fillId="6" borderId="67" xfId="0" applyNumberFormat="1" applyFont="1" applyFill="1" applyBorder="1" applyAlignment="1">
      <alignment horizontal="center" vertical="center"/>
    </xf>
    <xf numFmtId="10" fontId="25" fillId="10" borderId="4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2" fillId="17" borderId="4" xfId="10" applyFont="1" applyFill="1" applyBorder="1" applyAlignment="1">
      <alignment horizontal="center"/>
    </xf>
    <xf numFmtId="0" fontId="12" fillId="17" borderId="4" xfId="10" applyNumberFormat="1" applyFont="1" applyFill="1" applyBorder="1" applyAlignment="1">
      <alignment horizontal="center"/>
    </xf>
    <xf numFmtId="0" fontId="12" fillId="17" borderId="4" xfId="10" applyFont="1" applyFill="1" applyBorder="1" applyAlignment="1">
      <alignment vertical="top" wrapText="1"/>
    </xf>
    <xf numFmtId="165" fontId="12" fillId="17" borderId="4" xfId="10" applyNumberFormat="1" applyFont="1" applyFill="1" applyBorder="1" applyAlignment="1">
      <alignment horizontal="center"/>
    </xf>
    <xf numFmtId="9" fontId="12" fillId="17" borderId="4" xfId="9" applyFont="1" applyFill="1" applyBorder="1" applyAlignment="1">
      <alignment horizontal="center"/>
    </xf>
    <xf numFmtId="0" fontId="9" fillId="17" borderId="4" xfId="10" applyFont="1" applyFill="1" applyBorder="1" applyAlignment="1">
      <alignment vertical="top" wrapText="1"/>
    </xf>
    <xf numFmtId="0" fontId="0" fillId="21" borderId="11" xfId="0" applyFill="1" applyBorder="1" applyAlignment="1">
      <alignment horizontal="center" vertical="center"/>
    </xf>
    <xf numFmtId="0" fontId="0" fillId="21" borderId="15" xfId="0" applyFill="1" applyBorder="1" applyAlignment="1">
      <alignment wrapText="1"/>
    </xf>
    <xf numFmtId="0" fontId="0" fillId="21" borderId="11" xfId="0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15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 wrapText="1"/>
    </xf>
    <xf numFmtId="0" fontId="0" fillId="21" borderId="3" xfId="0" applyFill="1" applyBorder="1" applyAlignment="1">
      <alignment horizontal="center" vertical="center"/>
    </xf>
    <xf numFmtId="0" fontId="0" fillId="21" borderId="61" xfId="0" applyFill="1" applyBorder="1" applyAlignment="1">
      <alignment horizontal="center" vertical="center"/>
    </xf>
    <xf numFmtId="10" fontId="15" fillId="21" borderId="53" xfId="0" applyNumberFormat="1" applyFont="1" applyFill="1" applyBorder="1" applyAlignment="1">
      <alignment horizontal="center" vertical="center"/>
    </xf>
    <xf numFmtId="10" fontId="15" fillId="21" borderId="65" xfId="0" applyNumberFormat="1" applyFont="1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0" xfId="0" applyFill="1" applyBorder="1" applyAlignment="1">
      <alignment wrapText="1"/>
    </xf>
    <xf numFmtId="0" fontId="0" fillId="21" borderId="14" xfId="0" applyFill="1" applyBorder="1" applyAlignment="1">
      <alignment horizontal="center" vertical="center" wrapText="1"/>
    </xf>
    <xf numFmtId="0" fontId="0" fillId="21" borderId="4" xfId="0" applyFill="1" applyBorder="1" applyAlignment="1">
      <alignment horizontal="center" vertical="center" wrapText="1"/>
    </xf>
    <xf numFmtId="0" fontId="0" fillId="21" borderId="4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2" borderId="10" xfId="0" applyFill="1" applyBorder="1" applyAlignment="1">
      <alignment wrapText="1"/>
    </xf>
    <xf numFmtId="0" fontId="0" fillId="22" borderId="14" xfId="0" applyFill="1" applyBorder="1" applyAlignment="1">
      <alignment horizontal="center" vertical="center" wrapText="1"/>
    </xf>
    <xf numFmtId="0" fontId="0" fillId="22" borderId="4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10" fontId="15" fillId="22" borderId="65" xfId="0" applyNumberFormat="1" applyFont="1" applyFill="1" applyBorder="1" applyAlignment="1">
      <alignment horizontal="center" vertical="center"/>
    </xf>
    <xf numFmtId="0" fontId="0" fillId="22" borderId="4" xfId="0" applyFill="1" applyBorder="1"/>
    <xf numFmtId="0" fontId="14" fillId="17" borderId="10" xfId="2" applyFont="1" applyFill="1" applyBorder="1" applyAlignment="1">
      <alignment vertical="top" wrapText="1"/>
    </xf>
    <xf numFmtId="0" fontId="0" fillId="17" borderId="4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10" fontId="0" fillId="17" borderId="3" xfId="12" applyNumberFormat="1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14" fillId="7" borderId="10" xfId="2" applyFont="1" applyFill="1" applyBorder="1" applyAlignment="1">
      <alignment vertical="top" wrapText="1"/>
    </xf>
    <xf numFmtId="0" fontId="0" fillId="7" borderId="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10" fontId="0" fillId="7" borderId="3" xfId="12" applyNumberFormat="1" applyFont="1" applyFill="1" applyBorder="1" applyAlignment="1">
      <alignment horizontal="center" vertical="center"/>
    </xf>
    <xf numFmtId="0" fontId="14" fillId="22" borderId="10" xfId="2" applyFont="1" applyFill="1" applyBorder="1" applyAlignment="1">
      <alignment vertical="top" wrapText="1"/>
    </xf>
    <xf numFmtId="0" fontId="0" fillId="22" borderId="4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3" xfId="0" applyFont="1" applyFill="1" applyBorder="1" applyAlignment="1">
      <alignment horizontal="center"/>
    </xf>
    <xf numFmtId="10" fontId="0" fillId="22" borderId="3" xfId="12" applyNumberFormat="1" applyFont="1" applyFill="1" applyBorder="1" applyAlignment="1">
      <alignment horizontal="center" vertical="center"/>
    </xf>
    <xf numFmtId="0" fontId="14" fillId="6" borderId="10" xfId="2" applyFont="1" applyFill="1" applyBorder="1" applyAlignment="1">
      <alignment vertical="top" wrapText="1"/>
    </xf>
    <xf numFmtId="0" fontId="0" fillId="6" borderId="4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10" fontId="0" fillId="6" borderId="3" xfId="12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0" fontId="32" fillId="0" borderId="4" xfId="0" applyFont="1" applyBorder="1" applyAlignment="1">
      <alignment horizontal="center" vertical="top" wrapText="1"/>
    </xf>
    <xf numFmtId="0" fontId="32" fillId="4" borderId="4" xfId="0" applyFont="1" applyFill="1" applyBorder="1" applyAlignment="1">
      <alignment horizontal="center" vertical="top" wrapText="1"/>
    </xf>
    <xf numFmtId="0" fontId="32" fillId="0" borderId="4" xfId="0" applyFont="1" applyBorder="1" applyAlignment="1">
      <alignment vertical="top" wrapText="1"/>
    </xf>
    <xf numFmtId="0" fontId="32" fillId="0" borderId="4" xfId="0" applyNumberFormat="1" applyFont="1" applyBorder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2" fillId="0" borderId="4" xfId="0" applyFont="1" applyFill="1" applyBorder="1" applyAlignment="1">
      <alignment vertical="top" wrapText="1"/>
    </xf>
    <xf numFmtId="0" fontId="32" fillId="0" borderId="4" xfId="0" applyFont="1" applyFill="1" applyBorder="1" applyAlignment="1">
      <alignment horizontal="center" vertical="top" wrapText="1"/>
    </xf>
    <xf numFmtId="0" fontId="32" fillId="4" borderId="4" xfId="0" applyFont="1" applyFill="1" applyBorder="1" applyAlignment="1">
      <alignment vertical="top" wrapText="1"/>
    </xf>
    <xf numFmtId="0" fontId="33" fillId="0" borderId="4" xfId="0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horizontal="center" vertical="top" wrapText="1"/>
    </xf>
    <xf numFmtId="0" fontId="33" fillId="4" borderId="4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vertical="top" wrapText="1"/>
    </xf>
    <xf numFmtId="0" fontId="36" fillId="0" borderId="4" xfId="0" applyNumberFormat="1" applyFont="1" applyFill="1" applyBorder="1" applyAlignment="1">
      <alignment horizontal="center" vertical="top" wrapText="1"/>
    </xf>
    <xf numFmtId="0" fontId="33" fillId="4" borderId="4" xfId="0" applyFont="1" applyFill="1" applyBorder="1" applyAlignment="1">
      <alignment vertical="top" wrapText="1"/>
    </xf>
    <xf numFmtId="0" fontId="33" fillId="7" borderId="4" xfId="0" applyFont="1" applyFill="1" applyBorder="1" applyAlignment="1">
      <alignment horizontal="center" vertical="top" wrapText="1"/>
    </xf>
    <xf numFmtId="0" fontId="33" fillId="10" borderId="4" xfId="0" applyFont="1" applyFill="1" applyBorder="1" applyAlignment="1">
      <alignment horizontal="center" vertical="top" wrapText="1"/>
    </xf>
    <xf numFmtId="0" fontId="38" fillId="24" borderId="4" xfId="15" applyFont="1" applyBorder="1" applyAlignment="1">
      <alignment horizontal="center" vertical="top" wrapText="1"/>
    </xf>
    <xf numFmtId="10" fontId="25" fillId="7" borderId="4" xfId="0" applyNumberFormat="1" applyFont="1" applyFill="1" applyBorder="1" applyAlignment="1">
      <alignment horizontal="center" vertical="top" wrapText="1"/>
    </xf>
    <xf numFmtId="0" fontId="25" fillId="7" borderId="4" xfId="0" applyNumberFormat="1" applyFont="1" applyFill="1" applyBorder="1" applyAlignment="1">
      <alignment horizontal="center" vertical="top" wrapText="1"/>
    </xf>
    <xf numFmtId="0" fontId="38" fillId="24" borderId="4" xfId="15" applyFont="1" applyBorder="1" applyAlignment="1">
      <alignment horizontal="center"/>
    </xf>
    <xf numFmtId="0" fontId="33" fillId="6" borderId="4" xfId="0" applyFont="1" applyFill="1" applyBorder="1" applyAlignment="1">
      <alignment horizontal="center" vertical="top" wrapText="1"/>
    </xf>
    <xf numFmtId="0" fontId="25" fillId="10" borderId="4" xfId="0" applyNumberFormat="1" applyFont="1" applyFill="1" applyBorder="1" applyAlignment="1">
      <alignment horizontal="center" vertical="top" wrapText="1"/>
    </xf>
    <xf numFmtId="0" fontId="33" fillId="11" borderId="4" xfId="0" applyFont="1" applyFill="1" applyBorder="1" applyAlignment="1">
      <alignment horizontal="center" vertical="top" wrapText="1"/>
    </xf>
    <xf numFmtId="10" fontId="37" fillId="24" borderId="4" xfId="15" applyNumberFormat="1" applyBorder="1" applyAlignment="1">
      <alignment horizontal="center" vertical="top" wrapText="1"/>
    </xf>
    <xf numFmtId="0" fontId="37" fillId="24" borderId="4" xfId="15" applyNumberFormat="1" applyBorder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0" fontId="40" fillId="25" borderId="4" xfId="16" applyFont="1" applyBorder="1" applyAlignment="1">
      <alignment horizontal="center" vertical="top" wrapText="1"/>
    </xf>
    <xf numFmtId="0" fontId="40" fillId="6" borderId="4" xfId="16" applyFont="1" applyFill="1" applyBorder="1" applyAlignment="1">
      <alignment horizontal="center" vertical="top" wrapText="1"/>
    </xf>
    <xf numFmtId="10" fontId="39" fillId="25" borderId="4" xfId="16" applyNumberFormat="1" applyBorder="1" applyAlignment="1">
      <alignment horizontal="center" vertical="top" wrapText="1"/>
    </xf>
    <xf numFmtId="0" fontId="39" fillId="25" borderId="4" xfId="16" applyNumberFormat="1" applyBorder="1" applyAlignment="1">
      <alignment horizontal="center" vertical="top" wrapText="1"/>
    </xf>
    <xf numFmtId="0" fontId="40" fillId="6" borderId="4" xfId="16" applyFont="1" applyFill="1" applyBorder="1" applyAlignment="1">
      <alignment horizontal="center"/>
    </xf>
    <xf numFmtId="0" fontId="33" fillId="14" borderId="4" xfId="0" applyFont="1" applyFill="1" applyBorder="1" applyAlignment="1">
      <alignment horizontal="center" vertical="top" wrapText="1"/>
    </xf>
    <xf numFmtId="0" fontId="42" fillId="26" borderId="4" xfId="17" applyFont="1" applyBorder="1" applyAlignment="1">
      <alignment horizontal="center" vertical="top" wrapText="1"/>
    </xf>
    <xf numFmtId="0" fontId="43" fillId="1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40" fillId="10" borderId="4" xfId="16" applyFont="1" applyFill="1" applyBorder="1" applyAlignment="1">
      <alignment horizontal="center" vertical="top" wrapText="1"/>
    </xf>
    <xf numFmtId="0" fontId="43" fillId="7" borderId="4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top" wrapText="1"/>
    </xf>
    <xf numFmtId="10" fontId="25" fillId="0" borderId="4" xfId="0" applyNumberFormat="1" applyFont="1" applyFill="1" applyBorder="1" applyAlignment="1">
      <alignment horizontal="center" vertical="top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33" fillId="7" borderId="0" xfId="0" applyFont="1" applyFill="1" applyAlignment="1">
      <alignment vertical="top" wrapText="1"/>
    </xf>
    <xf numFmtId="10" fontId="33" fillId="0" borderId="4" xfId="0" applyNumberFormat="1" applyFont="1" applyFill="1" applyBorder="1" applyAlignment="1">
      <alignment vertical="top" wrapText="1"/>
    </xf>
    <xf numFmtId="10" fontId="33" fillId="0" borderId="4" xfId="0" applyNumberFormat="1" applyFont="1" applyFill="1" applyBorder="1" applyAlignment="1">
      <alignment horizontal="center" vertical="top" wrapText="1"/>
    </xf>
    <xf numFmtId="10" fontId="33" fillId="4" borderId="4" xfId="0" applyNumberFormat="1" applyFont="1" applyFill="1" applyBorder="1" applyAlignment="1">
      <alignment vertical="top" wrapText="1"/>
    </xf>
    <xf numFmtId="10" fontId="33" fillId="4" borderId="4" xfId="0" applyNumberFormat="1" applyFont="1" applyFill="1" applyBorder="1" applyAlignment="1">
      <alignment horizontal="center" vertical="top" wrapText="1"/>
    </xf>
    <xf numFmtId="10" fontId="33" fillId="0" borderId="0" xfId="0" applyNumberFormat="1" applyFont="1" applyFill="1" applyAlignment="1">
      <alignment vertical="top" wrapText="1"/>
    </xf>
    <xf numFmtId="0" fontId="18" fillId="6" borderId="4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8" fillId="10" borderId="4" xfId="2" applyFont="1" applyFill="1" applyBorder="1" applyAlignment="1">
      <alignment horizontal="center" vertical="center" wrapText="1"/>
    </xf>
    <xf numFmtId="0" fontId="17" fillId="10" borderId="4" xfId="2" applyFont="1" applyFill="1" applyBorder="1" applyAlignment="1">
      <alignment horizontal="center" vertical="center" wrapText="1"/>
    </xf>
    <xf numFmtId="0" fontId="18" fillId="17" borderId="4" xfId="2" applyFont="1" applyFill="1" applyBorder="1" applyAlignment="1">
      <alignment horizontal="center" vertical="center" wrapText="1"/>
    </xf>
    <xf numFmtId="0" fontId="17" fillId="17" borderId="4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24" fillId="17" borderId="4" xfId="0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19" fillId="17" borderId="4" xfId="10" applyFont="1" applyFill="1" applyBorder="1" applyAlignment="1">
      <alignment horizontal="center" vertical="center" wrapText="1"/>
    </xf>
    <xf numFmtId="0" fontId="17" fillId="17" borderId="4" xfId="10" applyFont="1" applyFill="1" applyBorder="1" applyAlignment="1">
      <alignment horizontal="center" vertical="center" wrapText="1"/>
    </xf>
    <xf numFmtId="0" fontId="18" fillId="27" borderId="4" xfId="0" applyFont="1" applyFill="1" applyBorder="1" applyAlignment="1">
      <alignment horizontal="center" vertical="center" wrapText="1"/>
    </xf>
    <xf numFmtId="0" fontId="18" fillId="17" borderId="3" xfId="0" applyFont="1" applyFill="1" applyBorder="1" applyAlignment="1">
      <alignment horizontal="center" vertical="center" wrapText="1"/>
    </xf>
    <xf numFmtId="0" fontId="29" fillId="17" borderId="4" xfId="0" applyFont="1" applyFill="1" applyBorder="1" applyAlignment="1">
      <alignment horizontal="center" vertical="center"/>
    </xf>
    <xf numFmtId="0" fontId="17" fillId="7" borderId="4" xfId="2" applyFont="1" applyFill="1" applyBorder="1" applyAlignment="1">
      <alignment horizontal="center" vertical="center" wrapText="1"/>
    </xf>
    <xf numFmtId="9" fontId="12" fillId="7" borderId="4" xfId="9" applyFont="1" applyFill="1" applyBorder="1" applyAlignment="1">
      <alignment horizontal="center"/>
    </xf>
    <xf numFmtId="0" fontId="12" fillId="7" borderId="4" xfId="10" applyFont="1" applyFill="1" applyBorder="1" applyAlignment="1">
      <alignment horizontal="center"/>
    </xf>
    <xf numFmtId="0" fontId="12" fillId="7" borderId="4" xfId="10" applyNumberFormat="1" applyFont="1" applyFill="1" applyBorder="1" applyAlignment="1">
      <alignment horizontal="center"/>
    </xf>
    <xf numFmtId="0" fontId="12" fillId="7" borderId="4" xfId="10" applyFont="1" applyFill="1" applyBorder="1" applyAlignment="1">
      <alignment vertical="top" wrapText="1"/>
    </xf>
    <xf numFmtId="165" fontId="12" fillId="7" borderId="4" xfId="10" applyNumberFormat="1" applyFont="1" applyFill="1" applyBorder="1" applyAlignment="1">
      <alignment horizontal="center"/>
    </xf>
    <xf numFmtId="0" fontId="18" fillId="7" borderId="4" xfId="2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/>
    </xf>
    <xf numFmtId="0" fontId="44" fillId="17" borderId="4" xfId="1" applyFont="1" applyFill="1" applyBorder="1" applyAlignment="1">
      <alignment horizontal="center" vertical="center" wrapText="1"/>
    </xf>
    <xf numFmtId="0" fontId="44" fillId="17" borderId="4" xfId="3" applyFont="1" applyFill="1" applyBorder="1" applyAlignment="1">
      <alignment horizontal="center" vertical="center" wrapText="1"/>
    </xf>
    <xf numFmtId="0" fontId="45" fillId="17" borderId="4" xfId="2" applyFont="1" applyFill="1" applyBorder="1" applyAlignment="1">
      <alignment horizontal="center" vertical="center" wrapText="1"/>
    </xf>
    <xf numFmtId="0" fontId="44" fillId="17" borderId="4" xfId="5" applyFont="1" applyFill="1" applyBorder="1" applyAlignment="1">
      <alignment horizontal="center" vertical="center" wrapText="1"/>
    </xf>
    <xf numFmtId="0" fontId="46" fillId="17" borderId="4" xfId="4" applyFont="1" applyFill="1" applyBorder="1" applyAlignment="1">
      <alignment horizontal="center" vertical="center" wrapText="1"/>
    </xf>
    <xf numFmtId="0" fontId="44" fillId="18" borderId="4" xfId="1" applyFont="1" applyFill="1" applyBorder="1" applyAlignment="1">
      <alignment horizontal="center"/>
    </xf>
    <xf numFmtId="0" fontId="44" fillId="7" borderId="4" xfId="3" applyFont="1" applyFill="1" applyBorder="1" applyAlignment="1">
      <alignment horizontal="center" vertical="center" wrapText="1"/>
    </xf>
    <xf numFmtId="0" fontId="46" fillId="7" borderId="4" xfId="4" applyFont="1" applyFill="1" applyBorder="1" applyAlignment="1">
      <alignment horizontal="center" vertical="center" wrapText="1"/>
    </xf>
    <xf numFmtId="0" fontId="45" fillId="7" borderId="4" xfId="2" applyFont="1" applyFill="1" applyBorder="1" applyAlignment="1">
      <alignment horizontal="center" vertical="center" wrapText="1"/>
    </xf>
    <xf numFmtId="0" fontId="44" fillId="7" borderId="4" xfId="1" applyFont="1" applyFill="1" applyBorder="1" applyAlignment="1">
      <alignment horizontal="center" vertical="center" wrapText="1"/>
    </xf>
    <xf numFmtId="0" fontId="44" fillId="7" borderId="4" xfId="5" applyFont="1" applyFill="1" applyBorder="1" applyAlignment="1">
      <alignment horizontal="center" vertical="center" wrapText="1"/>
    </xf>
    <xf numFmtId="0" fontId="44" fillId="9" borderId="4" xfId="1" applyFont="1" applyFill="1" applyBorder="1" applyAlignment="1">
      <alignment horizontal="center"/>
    </xf>
    <xf numFmtId="0" fontId="44" fillId="22" borderId="4" xfId="3" applyFont="1" applyFill="1" applyBorder="1" applyAlignment="1">
      <alignment horizontal="center" vertical="center" wrapText="1"/>
    </xf>
    <xf numFmtId="0" fontId="45" fillId="22" borderId="4" xfId="2" applyFont="1" applyFill="1" applyBorder="1" applyAlignment="1">
      <alignment horizontal="center" vertical="center" wrapText="1"/>
    </xf>
    <xf numFmtId="0" fontId="44" fillId="22" borderId="4" xfId="1" applyFont="1" applyFill="1" applyBorder="1" applyAlignment="1">
      <alignment horizontal="center" vertical="center" wrapText="1"/>
    </xf>
    <xf numFmtId="0" fontId="46" fillId="22" borderId="4" xfId="4" applyFont="1" applyFill="1" applyBorder="1" applyAlignment="1">
      <alignment horizontal="center" vertical="center" wrapText="1"/>
    </xf>
    <xf numFmtId="0" fontId="45" fillId="6" borderId="4" xfId="2" applyFont="1" applyFill="1" applyBorder="1" applyAlignment="1">
      <alignment horizontal="center" vertical="center" wrapText="1"/>
    </xf>
    <xf numFmtId="0" fontId="44" fillId="23" borderId="4" xfId="1" applyFont="1" applyFill="1" applyBorder="1" applyAlignment="1">
      <alignment horizontal="center"/>
    </xf>
    <xf numFmtId="0" fontId="44" fillId="6" borderId="4" xfId="5" applyFont="1" applyFill="1" applyBorder="1" applyAlignment="1">
      <alignment horizontal="center" vertical="center" wrapText="1"/>
    </xf>
    <xf numFmtId="0" fontId="44" fillId="6" borderId="4" xfId="3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24" fillId="28" borderId="4" xfId="0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18" fillId="17" borderId="3" xfId="0" applyFont="1" applyFill="1" applyBorder="1" applyAlignment="1">
      <alignment horizontal="center" vertical="center"/>
    </xf>
    <xf numFmtId="0" fontId="47" fillId="11" borderId="4" xfId="0" applyFont="1" applyFill="1" applyBorder="1" applyAlignment="1">
      <alignment horizontal="center" vertical="center"/>
    </xf>
    <xf numFmtId="0" fontId="22" fillId="11" borderId="4" xfId="10" applyFont="1" applyFill="1" applyBorder="1" applyAlignment="1">
      <alignment horizontal="center" vertical="center" wrapText="1"/>
    </xf>
    <xf numFmtId="0" fontId="22" fillId="29" borderId="4" xfId="10" applyFont="1" applyFill="1" applyBorder="1" applyAlignment="1">
      <alignment horizontal="center" vertical="center" wrapText="1"/>
    </xf>
    <xf numFmtId="0" fontId="22" fillId="29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2" fillId="29" borderId="4" xfId="2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4" fillId="7" borderId="29" xfId="2" applyFont="1" applyFill="1" applyBorder="1" applyAlignment="1">
      <alignment vertical="top" wrapText="1"/>
    </xf>
    <xf numFmtId="0" fontId="0" fillId="7" borderId="30" xfId="0" applyFont="1" applyFill="1" applyBorder="1" applyAlignment="1">
      <alignment horizontal="center"/>
    </xf>
    <xf numFmtId="0" fontId="44" fillId="7" borderId="3" xfId="3" applyFont="1" applyFill="1" applyBorder="1" applyAlignment="1">
      <alignment horizontal="center" vertical="center" wrapText="1"/>
    </xf>
    <xf numFmtId="0" fontId="18" fillId="7" borderId="3" xfId="2" applyFont="1" applyFill="1" applyBorder="1" applyAlignment="1">
      <alignment horizontal="center" vertical="center" wrapText="1"/>
    </xf>
    <xf numFmtId="0" fontId="24" fillId="7" borderId="4" xfId="10" applyFont="1" applyFill="1" applyBorder="1" applyAlignment="1">
      <alignment horizontal="center" vertical="center" wrapText="1"/>
    </xf>
    <xf numFmtId="0" fontId="18" fillId="17" borderId="4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horizontal="center" vertical="center"/>
    </xf>
    <xf numFmtId="0" fontId="48" fillId="10" borderId="4" xfId="0" applyFont="1" applyFill="1" applyBorder="1" applyAlignment="1">
      <alignment horizontal="center" vertical="center"/>
    </xf>
    <xf numFmtId="0" fontId="25" fillId="10" borderId="4" xfId="0" applyNumberFormat="1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/>
    </xf>
    <xf numFmtId="0" fontId="10" fillId="0" borderId="28" xfId="10" applyFont="1" applyBorder="1" applyAlignment="1">
      <alignment horizontal="center" vertical="top"/>
    </xf>
    <xf numFmtId="0" fontId="15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0" fillId="0" borderId="24" xfId="0" applyBorder="1" applyAlignment="1"/>
    <xf numFmtId="0" fontId="15" fillId="0" borderId="11" xfId="0" applyFont="1" applyBorder="1" applyAlignment="1">
      <alignment horizontal="center" vertical="center"/>
    </xf>
    <xf numFmtId="0" fontId="0" fillId="0" borderId="17" xfId="0" applyBorder="1" applyAlignment="1"/>
    <xf numFmtId="0" fontId="0" fillId="0" borderId="60" xfId="0" applyBorder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4" xfId="0" applyFont="1" applyFill="1" applyBorder="1" applyAlignment="1">
      <alignment vertical="top" wrapText="1"/>
    </xf>
    <xf numFmtId="0" fontId="32" fillId="0" borderId="4" xfId="0" applyFont="1" applyFill="1" applyBorder="1" applyAlignment="1">
      <alignment horizontal="center" vertical="top" wrapText="1"/>
    </xf>
    <xf numFmtId="0" fontId="32" fillId="4" borderId="4" xfId="0" applyFont="1" applyFill="1" applyBorder="1" applyAlignment="1">
      <alignment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4" borderId="4" xfId="0" applyFont="1" applyFill="1" applyBorder="1" applyAlignment="1">
      <alignment horizontal="center" vertical="top" wrapText="1"/>
    </xf>
    <xf numFmtId="0" fontId="19" fillId="17" borderId="3" xfId="10" applyFont="1" applyFill="1" applyBorder="1" applyAlignment="1">
      <alignment horizontal="center" vertical="center" wrapText="1"/>
    </xf>
  </cellXfs>
  <cellStyles count="18">
    <cellStyle name="Excel Built-in Normal" xfId="1"/>
    <cellStyle name="Excel Built-in Normal 1" xfId="6"/>
    <cellStyle name="Нейтральный 2" xfId="17"/>
    <cellStyle name="Обычный" xfId="0" builtinId="0"/>
    <cellStyle name="Обычный 10" xfId="3"/>
    <cellStyle name="Обычный 11" xfId="4"/>
    <cellStyle name="Обычный 12" xfId="2"/>
    <cellStyle name="Обычный 2" xfId="7"/>
    <cellStyle name="Обычный 2 3 2 2" xfId="5"/>
    <cellStyle name="Обычный 3" xfId="8"/>
    <cellStyle name="Обычный 4" xfId="10"/>
    <cellStyle name="Обычный 4 2" xfId="14"/>
    <cellStyle name="Обычный 5" xfId="13"/>
    <cellStyle name="Плохой 2" xfId="16"/>
    <cellStyle name="Процентный" xfId="11" builtinId="5"/>
    <cellStyle name="Процентный 2" xfId="9"/>
    <cellStyle name="Финансовый" xfId="12" builtinId="3"/>
    <cellStyle name="Хороший 2" xfId="15"/>
  </cellStyles>
  <dxfs count="0"/>
  <tableStyles count="0" defaultTableStyle="TableStyleMedium2" defaultPivotStyle="PivotStyleLight16"/>
  <colors>
    <mruColors>
      <color rgb="FF0AF43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1346200</xdr:colOff>
      <xdr:row>0</xdr:row>
      <xdr:rowOff>457200</xdr:rowOff>
    </xdr:from>
    <xdr:ext cx="184731" cy="264560"/>
    <xdr:sp macro="" textlink="">
      <xdr:nvSpPr>
        <xdr:cNvPr id="2" name="TextBox 1"/>
        <xdr:cNvSpPr txBox="1"/>
      </xdr:nvSpPr>
      <xdr:spPr>
        <a:xfrm>
          <a:off x="25654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355600</xdr:colOff>
      <xdr:row>0</xdr:row>
      <xdr:rowOff>266700</xdr:rowOff>
    </xdr:from>
    <xdr:ext cx="13906500" cy="889000"/>
    <xdr:sp macro="" textlink="">
      <xdr:nvSpPr>
        <xdr:cNvPr id="5" name="TextBox 4"/>
        <xdr:cNvSpPr txBox="1"/>
      </xdr:nvSpPr>
      <xdr:spPr>
        <a:xfrm>
          <a:off x="355600" y="266700"/>
          <a:ext cx="13906500" cy="88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2230100" cy="953466"/>
    <xdr:sp macro="" textlink="">
      <xdr:nvSpPr>
        <xdr:cNvPr id="2" name="TextBox 1"/>
        <xdr:cNvSpPr txBox="1"/>
      </xdr:nvSpPr>
      <xdr:spPr>
        <a:xfrm>
          <a:off x="0" y="57150"/>
          <a:ext cx="122301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Мониторинг исполнения приказов:</a:t>
          </a:r>
        </a:p>
        <a:p>
          <a:r>
            <a:rPr lang="ru-RU" sz="1100"/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r>
            <a:rPr lang="ru-RU" sz="1100"/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165101</xdr:colOff>
      <xdr:row>0</xdr:row>
      <xdr:rowOff>584200</xdr:rowOff>
    </xdr:from>
    <xdr:ext cx="13906500" cy="889000"/>
    <xdr:sp macro="" textlink="">
      <xdr:nvSpPr>
        <xdr:cNvPr id="2" name="TextBox 1"/>
        <xdr:cNvSpPr txBox="1"/>
      </xdr:nvSpPr>
      <xdr:spPr>
        <a:xfrm>
          <a:off x="1384301" y="584200"/>
          <a:ext cx="13906500" cy="88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endParaRPr lang="ru-RU" sz="14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6610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defaultRowHeight="15" x14ac:dyDescent="0.25"/>
  <cols>
    <col min="3" max="3" width="47.42578125" customWidth="1"/>
    <col min="4" max="5" width="15.42578125" customWidth="1"/>
    <col min="6" max="7" width="15.42578125" style="51" customWidth="1"/>
    <col min="8" max="8" width="15.42578125" style="61" customWidth="1"/>
    <col min="9" max="9" width="16.42578125" customWidth="1"/>
    <col min="10" max="10" width="31.85546875" customWidth="1"/>
  </cols>
  <sheetData>
    <row r="1" spans="1:10" ht="27" customHeight="1" thickBot="1" x14ac:dyDescent="0.3"/>
    <row r="2" spans="1:10" ht="86.25" customHeight="1" thickBot="1" x14ac:dyDescent="0.3">
      <c r="A2" s="242" t="s">
        <v>0</v>
      </c>
      <c r="B2" s="243" t="s">
        <v>3</v>
      </c>
      <c r="C2" s="244" t="s">
        <v>1</v>
      </c>
      <c r="D2" s="245" t="s">
        <v>149</v>
      </c>
      <c r="E2" s="243" t="s">
        <v>150</v>
      </c>
      <c r="F2" s="243" t="s">
        <v>151</v>
      </c>
      <c r="G2" s="246" t="s">
        <v>152</v>
      </c>
      <c r="H2" s="246" t="s">
        <v>153</v>
      </c>
      <c r="I2" s="245" t="s">
        <v>154</v>
      </c>
    </row>
    <row r="3" spans="1:10" ht="15" customHeight="1" x14ac:dyDescent="0.25">
      <c r="A3" s="395"/>
      <c r="B3" s="395"/>
      <c r="C3" s="395"/>
      <c r="D3" s="395"/>
      <c r="E3" s="395"/>
      <c r="F3" s="395"/>
      <c r="G3" s="395"/>
      <c r="H3" s="395"/>
      <c r="I3" s="395"/>
    </row>
    <row r="4" spans="1:10" ht="60" customHeight="1" x14ac:dyDescent="0.25">
      <c r="A4" s="252">
        <f>A3+1</f>
        <v>1</v>
      </c>
      <c r="B4" s="441">
        <v>2502</v>
      </c>
      <c r="C4" s="254" t="s">
        <v>37</v>
      </c>
      <c r="D4" s="407">
        <f>SUM(E4:I4)</f>
        <v>37</v>
      </c>
      <c r="E4" s="338"/>
      <c r="F4" s="480">
        <v>10</v>
      </c>
      <c r="G4" s="453">
        <v>7</v>
      </c>
      <c r="H4" s="460">
        <v>10</v>
      </c>
      <c r="I4" s="442">
        <v>10</v>
      </c>
    </row>
    <row r="5" spans="1:10" ht="69.75" customHeight="1" x14ac:dyDescent="0.25">
      <c r="A5" s="52">
        <f>A4+1</f>
        <v>2</v>
      </c>
      <c r="B5" s="53">
        <v>602</v>
      </c>
      <c r="C5" s="54" t="s">
        <v>17</v>
      </c>
      <c r="D5" s="407">
        <f>SUM(E5:I5)</f>
        <v>34</v>
      </c>
      <c r="E5" s="340"/>
      <c r="F5" s="405">
        <v>10</v>
      </c>
      <c r="G5" s="409">
        <v>7</v>
      </c>
      <c r="H5" s="401">
        <v>10</v>
      </c>
      <c r="I5" s="394">
        <v>7</v>
      </c>
      <c r="J5" s="44"/>
    </row>
    <row r="6" spans="1:10" ht="47.25" customHeight="1" x14ac:dyDescent="0.25">
      <c r="A6" s="52">
        <f>A5+1</f>
        <v>3</v>
      </c>
      <c r="B6" s="53">
        <v>3102</v>
      </c>
      <c r="C6" s="54" t="s">
        <v>41</v>
      </c>
      <c r="D6" s="407">
        <f>SUM(E6:I6)</f>
        <v>34</v>
      </c>
      <c r="E6" s="339"/>
      <c r="F6" s="405">
        <v>10</v>
      </c>
      <c r="G6" s="409">
        <v>7</v>
      </c>
      <c r="H6" s="454">
        <v>7</v>
      </c>
      <c r="I6" s="455">
        <v>10</v>
      </c>
      <c r="J6" s="44"/>
    </row>
    <row r="7" spans="1:10" ht="63" x14ac:dyDescent="0.25">
      <c r="A7" s="52">
        <f>A6+1</f>
        <v>4</v>
      </c>
      <c r="B7" s="53">
        <v>5903</v>
      </c>
      <c r="C7" s="54" t="s">
        <v>100</v>
      </c>
      <c r="D7" s="407">
        <f>SUM(E7:I7)</f>
        <v>34</v>
      </c>
      <c r="E7" s="339"/>
      <c r="F7" s="405">
        <v>10</v>
      </c>
      <c r="G7" s="399">
        <v>10</v>
      </c>
      <c r="H7" s="403">
        <v>7</v>
      </c>
      <c r="I7" s="363">
        <v>7</v>
      </c>
      <c r="J7" s="45"/>
    </row>
    <row r="8" spans="1:10" ht="50.25" customHeight="1" x14ac:dyDescent="0.25">
      <c r="A8" s="52">
        <f>A7+1</f>
        <v>5</v>
      </c>
      <c r="B8" s="53">
        <v>1302</v>
      </c>
      <c r="C8" s="54" t="s">
        <v>24</v>
      </c>
      <c r="D8" s="407">
        <f>SUM(E8:I8)</f>
        <v>32</v>
      </c>
      <c r="E8" s="339"/>
      <c r="F8" s="405">
        <v>10</v>
      </c>
      <c r="G8" s="398">
        <v>10</v>
      </c>
      <c r="H8" s="443">
        <v>5</v>
      </c>
      <c r="I8" s="406">
        <v>7</v>
      </c>
    </row>
    <row r="9" spans="1:10" ht="63" x14ac:dyDescent="0.25">
      <c r="A9" s="52">
        <f>A8+1</f>
        <v>6</v>
      </c>
      <c r="B9" s="57">
        <v>1402</v>
      </c>
      <c r="C9" s="54" t="s">
        <v>25</v>
      </c>
      <c r="D9" s="407">
        <f>SUM(E9:I9)</f>
        <v>32</v>
      </c>
      <c r="E9" s="339"/>
      <c r="F9" s="404">
        <v>10</v>
      </c>
      <c r="G9" s="415">
        <v>7</v>
      </c>
      <c r="H9" s="443">
        <v>5</v>
      </c>
      <c r="I9" s="455">
        <v>10</v>
      </c>
    </row>
    <row r="10" spans="1:10" ht="63" x14ac:dyDescent="0.25">
      <c r="A10" s="52">
        <f>A9+1</f>
        <v>7</v>
      </c>
      <c r="B10" s="53">
        <v>1902</v>
      </c>
      <c r="C10" s="54" t="s">
        <v>30</v>
      </c>
      <c r="D10" s="407">
        <f>SUM(E10:I10)</f>
        <v>32</v>
      </c>
      <c r="E10" s="339"/>
      <c r="F10" s="404">
        <v>10</v>
      </c>
      <c r="G10" s="415">
        <v>7</v>
      </c>
      <c r="H10" s="443">
        <v>5</v>
      </c>
      <c r="I10" s="455">
        <v>10</v>
      </c>
    </row>
    <row r="11" spans="1:10" ht="48" customHeight="1" x14ac:dyDescent="0.25">
      <c r="A11" s="52">
        <f>A10+1</f>
        <v>8</v>
      </c>
      <c r="B11" s="56">
        <v>2002</v>
      </c>
      <c r="C11" s="54" t="s">
        <v>31</v>
      </c>
      <c r="D11" s="407">
        <f>SUM(E11:I11)</f>
        <v>32</v>
      </c>
      <c r="E11" s="339"/>
      <c r="F11" s="404">
        <v>10</v>
      </c>
      <c r="G11" s="398">
        <v>10</v>
      </c>
      <c r="H11" s="443">
        <v>5</v>
      </c>
      <c r="I11" s="394">
        <v>7</v>
      </c>
    </row>
    <row r="12" spans="1:10" ht="53.25" customHeight="1" x14ac:dyDescent="0.25">
      <c r="A12" s="52">
        <f>A11+1</f>
        <v>9</v>
      </c>
      <c r="B12" s="53">
        <v>2202</v>
      </c>
      <c r="C12" s="54" t="s">
        <v>34</v>
      </c>
      <c r="D12" s="407">
        <f>SUM(E12:I12)</f>
        <v>32</v>
      </c>
      <c r="E12" s="339"/>
      <c r="F12" s="404">
        <v>10</v>
      </c>
      <c r="G12" s="398">
        <v>10</v>
      </c>
      <c r="H12" s="443">
        <v>5</v>
      </c>
      <c r="I12" s="394">
        <v>7</v>
      </c>
    </row>
    <row r="13" spans="1:10" ht="63" x14ac:dyDescent="0.25">
      <c r="A13" s="52">
        <f>A12+1</f>
        <v>10</v>
      </c>
      <c r="B13" s="56">
        <v>2302</v>
      </c>
      <c r="C13" s="54" t="s">
        <v>35</v>
      </c>
      <c r="D13" s="407">
        <f>SUM(E13:I13)</f>
        <v>32</v>
      </c>
      <c r="E13" s="339"/>
      <c r="F13" s="404">
        <v>10</v>
      </c>
      <c r="G13" s="415">
        <v>7</v>
      </c>
      <c r="H13" s="443">
        <v>5</v>
      </c>
      <c r="I13" s="455">
        <v>10</v>
      </c>
    </row>
    <row r="14" spans="1:10" ht="63" x14ac:dyDescent="0.25">
      <c r="A14" s="52">
        <f>A13+1</f>
        <v>11</v>
      </c>
      <c r="B14" s="57">
        <v>2402</v>
      </c>
      <c r="C14" s="54" t="s">
        <v>36</v>
      </c>
      <c r="D14" s="407">
        <f>SUM(E14:I14)</f>
        <v>32</v>
      </c>
      <c r="E14" s="339"/>
      <c r="F14" s="404">
        <v>10</v>
      </c>
      <c r="G14" s="399">
        <v>10</v>
      </c>
      <c r="H14" s="443">
        <v>5</v>
      </c>
      <c r="I14" s="394">
        <v>7</v>
      </c>
      <c r="J14" s="44"/>
    </row>
    <row r="15" spans="1:10" ht="63" x14ac:dyDescent="0.25">
      <c r="A15" s="52">
        <f>A14+1</f>
        <v>12</v>
      </c>
      <c r="B15" s="53">
        <v>3202</v>
      </c>
      <c r="C15" s="54" t="s">
        <v>43</v>
      </c>
      <c r="D15" s="407">
        <f>SUM(E15:I15)</f>
        <v>32</v>
      </c>
      <c r="E15" s="339"/>
      <c r="F15" s="404">
        <v>10</v>
      </c>
      <c r="G15" s="398">
        <v>10</v>
      </c>
      <c r="H15" s="443">
        <v>5</v>
      </c>
      <c r="I15" s="394">
        <v>7</v>
      </c>
    </row>
    <row r="16" spans="1:10" ht="63" x14ac:dyDescent="0.25">
      <c r="A16" s="52">
        <f>A15+1</f>
        <v>13</v>
      </c>
      <c r="B16" s="56">
        <v>5017</v>
      </c>
      <c r="C16" s="54" t="s">
        <v>77</v>
      </c>
      <c r="D16" s="407">
        <f>SUM(E16:I16)</f>
        <v>32</v>
      </c>
      <c r="E16" s="339"/>
      <c r="F16" s="444">
        <v>5</v>
      </c>
      <c r="G16" s="398">
        <v>10</v>
      </c>
      <c r="H16" s="403">
        <v>7</v>
      </c>
      <c r="I16" s="457">
        <v>10</v>
      </c>
    </row>
    <row r="17" spans="1:10" ht="47.25" x14ac:dyDescent="0.25">
      <c r="A17" s="52">
        <f>A16+1</f>
        <v>14</v>
      </c>
      <c r="B17" s="56">
        <v>5602</v>
      </c>
      <c r="C17" s="54" t="s">
        <v>90</v>
      </c>
      <c r="D17" s="407">
        <f>SUM(E17:I17)</f>
        <v>32</v>
      </c>
      <c r="E17" s="339"/>
      <c r="F17" s="404">
        <v>10</v>
      </c>
      <c r="G17" s="398">
        <v>10</v>
      </c>
      <c r="H17" s="443">
        <v>5</v>
      </c>
      <c r="I17" s="394">
        <v>7</v>
      </c>
    </row>
    <row r="18" spans="1:10" ht="63" x14ac:dyDescent="0.25">
      <c r="A18" s="52">
        <f>A17+1</f>
        <v>15</v>
      </c>
      <c r="B18" s="55">
        <v>5715</v>
      </c>
      <c r="C18" s="54" t="s">
        <v>96</v>
      </c>
      <c r="D18" s="407">
        <f>SUM(E18:I18)</f>
        <v>32</v>
      </c>
      <c r="E18" s="339"/>
      <c r="F18" s="404">
        <v>10</v>
      </c>
      <c r="G18" s="398">
        <v>10</v>
      </c>
      <c r="H18" s="443">
        <v>5</v>
      </c>
      <c r="I18" s="394">
        <v>7</v>
      </c>
    </row>
    <row r="19" spans="1:10" ht="47.25" x14ac:dyDescent="0.25">
      <c r="A19" s="52">
        <f>A18+1</f>
        <v>16</v>
      </c>
      <c r="B19" s="55">
        <v>6008</v>
      </c>
      <c r="C19" s="54" t="s">
        <v>104</v>
      </c>
      <c r="D19" s="407">
        <f>SUM(E19:I19)</f>
        <v>32</v>
      </c>
      <c r="E19" s="339"/>
      <c r="F19" s="404">
        <v>10</v>
      </c>
      <c r="G19" s="398">
        <v>10</v>
      </c>
      <c r="H19" s="403">
        <v>7</v>
      </c>
      <c r="I19" s="447">
        <v>5</v>
      </c>
    </row>
    <row r="20" spans="1:10" ht="47.25" x14ac:dyDescent="0.25">
      <c r="A20" s="52">
        <f>A19+1</f>
        <v>17</v>
      </c>
      <c r="B20" s="53">
        <v>701</v>
      </c>
      <c r="C20" s="54" t="s">
        <v>18</v>
      </c>
      <c r="D20" s="407">
        <f>SUM(E20:I20)</f>
        <v>31</v>
      </c>
      <c r="E20" s="339"/>
      <c r="F20" s="405">
        <v>10</v>
      </c>
      <c r="G20" s="409">
        <v>7</v>
      </c>
      <c r="H20" s="403">
        <v>7</v>
      </c>
      <c r="I20" s="394">
        <v>7</v>
      </c>
    </row>
    <row r="21" spans="1:10" ht="63" x14ac:dyDescent="0.25">
      <c r="A21" s="52">
        <f>A20+1</f>
        <v>18</v>
      </c>
      <c r="B21" s="58">
        <v>4018</v>
      </c>
      <c r="C21" s="54" t="s">
        <v>59</v>
      </c>
      <c r="D21" s="407">
        <f>SUM(E21:I21)</f>
        <v>30</v>
      </c>
      <c r="E21" s="339"/>
      <c r="F21" s="444">
        <v>5</v>
      </c>
      <c r="G21" s="398">
        <v>10</v>
      </c>
      <c r="H21" s="443">
        <v>5</v>
      </c>
      <c r="I21" s="455">
        <v>10</v>
      </c>
    </row>
    <row r="22" spans="1:10" ht="63" x14ac:dyDescent="0.25">
      <c r="A22" s="52">
        <f>A21+1</f>
        <v>19</v>
      </c>
      <c r="B22" s="58">
        <v>4021</v>
      </c>
      <c r="C22" s="54" t="s">
        <v>60</v>
      </c>
      <c r="D22" s="407">
        <f>SUM(E22:I22)</f>
        <v>30</v>
      </c>
      <c r="E22" s="339"/>
      <c r="F22" s="404">
        <v>10</v>
      </c>
      <c r="G22" s="398">
        <v>10</v>
      </c>
      <c r="H22" s="443">
        <v>5</v>
      </c>
      <c r="I22" s="447">
        <v>5</v>
      </c>
    </row>
    <row r="23" spans="1:10" ht="63" x14ac:dyDescent="0.25">
      <c r="A23" s="52">
        <f>A22+1</f>
        <v>20</v>
      </c>
      <c r="B23" s="53">
        <v>5403</v>
      </c>
      <c r="C23" s="54" t="s">
        <v>87</v>
      </c>
      <c r="D23" s="407">
        <f>SUM(E23:I23)</f>
        <v>30</v>
      </c>
      <c r="E23" s="339"/>
      <c r="F23" s="444">
        <v>5</v>
      </c>
      <c r="G23" s="398">
        <v>10</v>
      </c>
      <c r="H23" s="408">
        <v>10</v>
      </c>
      <c r="I23" s="447">
        <v>5</v>
      </c>
    </row>
    <row r="24" spans="1:10" ht="78.75" x14ac:dyDescent="0.25">
      <c r="A24" s="52">
        <f>A23+1</f>
        <v>21</v>
      </c>
      <c r="B24" s="56">
        <v>9401</v>
      </c>
      <c r="C24" s="54" t="s">
        <v>124</v>
      </c>
      <c r="D24" s="407">
        <f>SUM(E24:I24)</f>
        <v>30</v>
      </c>
      <c r="E24" s="339"/>
      <c r="F24" s="404">
        <v>10</v>
      </c>
      <c r="G24" s="448">
        <v>5</v>
      </c>
      <c r="H24" s="401">
        <v>10</v>
      </c>
      <c r="I24" s="447">
        <v>5</v>
      </c>
    </row>
    <row r="25" spans="1:10" ht="63" x14ac:dyDescent="0.25">
      <c r="A25" s="52">
        <f>A24+1</f>
        <v>22</v>
      </c>
      <c r="B25" s="59">
        <v>202</v>
      </c>
      <c r="C25" s="54" t="s">
        <v>13</v>
      </c>
      <c r="D25" s="407">
        <f>SUM(E25:I25)</f>
        <v>29</v>
      </c>
      <c r="E25" s="339"/>
      <c r="F25" s="404">
        <v>10</v>
      </c>
      <c r="G25" s="415">
        <v>7</v>
      </c>
      <c r="H25" s="443">
        <v>5</v>
      </c>
      <c r="I25" s="394">
        <v>7</v>
      </c>
    </row>
    <row r="26" spans="1:10" ht="63" x14ac:dyDescent="0.25">
      <c r="A26" s="52">
        <f>A25+1</f>
        <v>23</v>
      </c>
      <c r="B26" s="56">
        <v>402</v>
      </c>
      <c r="C26" s="54" t="s">
        <v>15</v>
      </c>
      <c r="D26" s="407">
        <f>SUM(E26:I26)</f>
        <v>29</v>
      </c>
      <c r="E26" s="339"/>
      <c r="F26" s="404">
        <v>10</v>
      </c>
      <c r="G26" s="415">
        <v>7</v>
      </c>
      <c r="H26" s="443">
        <v>5</v>
      </c>
      <c r="I26" s="394">
        <v>7</v>
      </c>
    </row>
    <row r="27" spans="1:10" ht="63" x14ac:dyDescent="0.25">
      <c r="A27" s="52">
        <f>A26+1</f>
        <v>24</v>
      </c>
      <c r="B27" s="53">
        <v>1202</v>
      </c>
      <c r="C27" s="54" t="s">
        <v>23</v>
      </c>
      <c r="D27" s="407">
        <f>SUM(E27:I27)</f>
        <v>29</v>
      </c>
      <c r="E27" s="339"/>
      <c r="F27" s="404">
        <v>10</v>
      </c>
      <c r="G27" s="415">
        <v>7</v>
      </c>
      <c r="H27" s="443">
        <v>5</v>
      </c>
      <c r="I27" s="394">
        <v>7</v>
      </c>
    </row>
    <row r="28" spans="1:10" ht="63" x14ac:dyDescent="0.25">
      <c r="A28" s="52">
        <f>A27+1</f>
        <v>25</v>
      </c>
      <c r="B28" s="56">
        <v>1502</v>
      </c>
      <c r="C28" s="54" t="s">
        <v>26</v>
      </c>
      <c r="D28" s="407">
        <f>SUM(E28:I28)</f>
        <v>29</v>
      </c>
      <c r="E28" s="339"/>
      <c r="F28" s="404">
        <v>10</v>
      </c>
      <c r="G28" s="415">
        <v>7</v>
      </c>
      <c r="H28" s="443">
        <v>5</v>
      </c>
      <c r="I28" s="394">
        <v>7</v>
      </c>
    </row>
    <row r="29" spans="1:10" ht="63" x14ac:dyDescent="0.25">
      <c r="A29" s="52">
        <f>A28+1</f>
        <v>26</v>
      </c>
      <c r="B29" s="56">
        <v>1602</v>
      </c>
      <c r="C29" s="54" t="s">
        <v>27</v>
      </c>
      <c r="D29" s="407">
        <f>SUM(E29:I29)</f>
        <v>29</v>
      </c>
      <c r="E29" s="339"/>
      <c r="F29" s="404">
        <v>10</v>
      </c>
      <c r="G29" s="415">
        <v>7</v>
      </c>
      <c r="H29" s="443">
        <v>5</v>
      </c>
      <c r="I29" s="394">
        <v>7</v>
      </c>
    </row>
    <row r="30" spans="1:10" ht="63" x14ac:dyDescent="0.25">
      <c r="A30" s="52">
        <f>A29+1</f>
        <v>27</v>
      </c>
      <c r="B30" s="57">
        <v>1702</v>
      </c>
      <c r="C30" s="54" t="s">
        <v>28</v>
      </c>
      <c r="D30" s="407">
        <f>SUM(E30:I30)</f>
        <v>29</v>
      </c>
      <c r="E30" s="339"/>
      <c r="F30" s="404">
        <v>10</v>
      </c>
      <c r="G30" s="415">
        <v>7</v>
      </c>
      <c r="H30" s="443">
        <v>5</v>
      </c>
      <c r="I30" s="394">
        <v>7</v>
      </c>
      <c r="J30" s="44"/>
    </row>
    <row r="31" spans="1:10" ht="63" x14ac:dyDescent="0.25">
      <c r="A31" s="52">
        <f>A30+1</f>
        <v>28</v>
      </c>
      <c r="B31" s="57">
        <v>2602</v>
      </c>
      <c r="C31" s="54" t="s">
        <v>38</v>
      </c>
      <c r="D31" s="407">
        <f>SUM(E31:I31)</f>
        <v>29</v>
      </c>
      <c r="E31" s="339"/>
      <c r="F31" s="404">
        <v>10</v>
      </c>
      <c r="G31" s="415">
        <v>7</v>
      </c>
      <c r="H31" s="443">
        <v>5</v>
      </c>
      <c r="I31" s="394">
        <v>7</v>
      </c>
      <c r="J31" s="44"/>
    </row>
    <row r="32" spans="1:10" ht="63" x14ac:dyDescent="0.25">
      <c r="A32" s="52">
        <f>A31+1</f>
        <v>29</v>
      </c>
      <c r="B32" s="56">
        <v>4043</v>
      </c>
      <c r="C32" s="54" t="s">
        <v>65</v>
      </c>
      <c r="D32" s="407">
        <f>SUM(E32:I32)</f>
        <v>29</v>
      </c>
      <c r="E32" s="339"/>
      <c r="F32" s="404">
        <v>10</v>
      </c>
      <c r="G32" s="398">
        <v>10</v>
      </c>
      <c r="H32" s="443">
        <v>5</v>
      </c>
      <c r="I32" s="393">
        <v>4</v>
      </c>
      <c r="J32" s="44"/>
    </row>
    <row r="33" spans="1:9" ht="47.25" x14ac:dyDescent="0.25">
      <c r="A33" s="52">
        <f>A32+1</f>
        <v>30</v>
      </c>
      <c r="B33" s="58">
        <v>4099</v>
      </c>
      <c r="C33" s="54" t="s">
        <v>72</v>
      </c>
      <c r="D33" s="407">
        <f>SUM(E33:I33)</f>
        <v>29</v>
      </c>
      <c r="E33" s="339"/>
      <c r="F33" s="404">
        <v>10</v>
      </c>
      <c r="G33" s="398">
        <v>10</v>
      </c>
      <c r="H33" s="443">
        <v>5</v>
      </c>
      <c r="I33" s="440">
        <v>4</v>
      </c>
    </row>
    <row r="34" spans="1:9" ht="63" x14ac:dyDescent="0.25">
      <c r="A34" s="52">
        <f>A33+1</f>
        <v>31</v>
      </c>
      <c r="B34" s="53">
        <v>5201</v>
      </c>
      <c r="C34" s="54" t="s">
        <v>81</v>
      </c>
      <c r="D34" s="407">
        <f>SUM(E34:I34)</f>
        <v>29</v>
      </c>
      <c r="E34" s="339"/>
      <c r="F34" s="404">
        <v>10</v>
      </c>
      <c r="G34" s="415">
        <v>7</v>
      </c>
      <c r="H34" s="443">
        <v>5</v>
      </c>
      <c r="I34" s="394">
        <v>7</v>
      </c>
    </row>
    <row r="35" spans="1:9" ht="47.25" x14ac:dyDescent="0.25">
      <c r="A35" s="52">
        <f>A34+1</f>
        <v>32</v>
      </c>
      <c r="B35" s="53">
        <v>5401</v>
      </c>
      <c r="C35" s="54" t="s">
        <v>86</v>
      </c>
      <c r="D35" s="407">
        <f>SUM(E35:I35)</f>
        <v>29</v>
      </c>
      <c r="E35" s="339"/>
      <c r="F35" s="404">
        <v>10</v>
      </c>
      <c r="G35" s="415">
        <v>7</v>
      </c>
      <c r="H35" s="443">
        <v>5</v>
      </c>
      <c r="I35" s="394">
        <v>7</v>
      </c>
    </row>
    <row r="36" spans="1:9" ht="47.25" x14ac:dyDescent="0.25">
      <c r="A36" s="52">
        <f>A35+1</f>
        <v>33</v>
      </c>
      <c r="B36" s="56">
        <v>5501</v>
      </c>
      <c r="C36" s="54" t="s">
        <v>88</v>
      </c>
      <c r="D36" s="407">
        <f>SUM(E36:I36)</f>
        <v>29</v>
      </c>
      <c r="E36" s="339"/>
      <c r="F36" s="404">
        <v>10</v>
      </c>
      <c r="G36" s="415">
        <v>7</v>
      </c>
      <c r="H36" s="443">
        <v>5</v>
      </c>
      <c r="I36" s="394">
        <v>7</v>
      </c>
    </row>
    <row r="37" spans="1:9" ht="63" x14ac:dyDescent="0.25">
      <c r="A37" s="52">
        <f>A36+1</f>
        <v>34</v>
      </c>
      <c r="B37" s="56">
        <v>5601</v>
      </c>
      <c r="C37" s="54" t="s">
        <v>89</v>
      </c>
      <c r="D37" s="407">
        <f>SUM(E37:I37)</f>
        <v>29</v>
      </c>
      <c r="E37" s="339"/>
      <c r="F37" s="404">
        <v>10</v>
      </c>
      <c r="G37" s="409">
        <v>7</v>
      </c>
      <c r="H37" s="443">
        <v>5</v>
      </c>
      <c r="I37" s="394">
        <v>7</v>
      </c>
    </row>
    <row r="38" spans="1:9" ht="63" x14ac:dyDescent="0.25">
      <c r="A38" s="52">
        <f>A37+1</f>
        <v>35</v>
      </c>
      <c r="B38" s="55">
        <v>5716</v>
      </c>
      <c r="C38" s="54" t="s">
        <v>97</v>
      </c>
      <c r="D38" s="407">
        <f>SUM(E38:I38)</f>
        <v>29</v>
      </c>
      <c r="E38" s="339"/>
      <c r="F38" s="404">
        <v>10</v>
      </c>
      <c r="G38" s="415">
        <v>7</v>
      </c>
      <c r="H38" s="443">
        <v>5</v>
      </c>
      <c r="I38" s="394">
        <v>7</v>
      </c>
    </row>
    <row r="39" spans="1:9" ht="63" x14ac:dyDescent="0.25">
      <c r="A39" s="52">
        <f>A38+1</f>
        <v>36</v>
      </c>
      <c r="B39" s="55">
        <v>5721</v>
      </c>
      <c r="C39" s="54" t="s">
        <v>98</v>
      </c>
      <c r="D39" s="407">
        <f>SUM(E39:I39)</f>
        <v>29</v>
      </c>
      <c r="E39" s="339"/>
      <c r="F39" s="404">
        <v>10</v>
      </c>
      <c r="G39" s="399">
        <v>10</v>
      </c>
      <c r="H39" s="443">
        <v>5</v>
      </c>
      <c r="I39" s="459">
        <v>4</v>
      </c>
    </row>
    <row r="40" spans="1:9" ht="47.25" x14ac:dyDescent="0.25">
      <c r="A40" s="52">
        <f>A39+1</f>
        <v>37</v>
      </c>
      <c r="B40" s="53">
        <v>6025</v>
      </c>
      <c r="C40" s="54" t="s">
        <v>113</v>
      </c>
      <c r="D40" s="407">
        <f>SUM(E40:I40)</f>
        <v>29</v>
      </c>
      <c r="E40" s="339"/>
      <c r="F40" s="404">
        <v>10</v>
      </c>
      <c r="G40" s="396">
        <v>4</v>
      </c>
      <c r="H40" s="401">
        <v>10</v>
      </c>
      <c r="I40" s="447">
        <v>5</v>
      </c>
    </row>
    <row r="41" spans="1:9" ht="63" x14ac:dyDescent="0.25">
      <c r="A41" s="52">
        <f>A40+1</f>
        <v>38</v>
      </c>
      <c r="B41" s="56">
        <v>502</v>
      </c>
      <c r="C41" s="54" t="s">
        <v>16</v>
      </c>
      <c r="D41" s="407">
        <f>SUM(E41:I41)</f>
        <v>28</v>
      </c>
      <c r="E41" s="339"/>
      <c r="F41" s="404">
        <v>10</v>
      </c>
      <c r="G41" s="415">
        <v>7</v>
      </c>
      <c r="H41" s="403">
        <v>7</v>
      </c>
      <c r="I41" s="393">
        <v>4</v>
      </c>
    </row>
    <row r="42" spans="1:9" ht="63" x14ac:dyDescent="0.25">
      <c r="A42" s="52">
        <f>A41+1</f>
        <v>39</v>
      </c>
      <c r="B42" s="56">
        <v>3002</v>
      </c>
      <c r="C42" s="54" t="s">
        <v>40</v>
      </c>
      <c r="D42" s="407">
        <f>SUM(E42:I42)</f>
        <v>27</v>
      </c>
      <c r="E42" s="339"/>
      <c r="F42" s="404">
        <v>10</v>
      </c>
      <c r="G42" s="448">
        <v>5</v>
      </c>
      <c r="H42" s="443">
        <v>5</v>
      </c>
      <c r="I42" s="394">
        <v>7</v>
      </c>
    </row>
    <row r="43" spans="1:9" ht="63" x14ac:dyDescent="0.25">
      <c r="A43" s="52">
        <f>A42+1</f>
        <v>40</v>
      </c>
      <c r="B43" s="53">
        <v>3414</v>
      </c>
      <c r="C43" s="54" t="s">
        <v>49</v>
      </c>
      <c r="D43" s="407">
        <f>SUM(E43:I43)</f>
        <v>27</v>
      </c>
      <c r="E43" s="339"/>
      <c r="F43" s="404">
        <v>10</v>
      </c>
      <c r="G43" s="415">
        <v>7</v>
      </c>
      <c r="H43" s="443">
        <v>5</v>
      </c>
      <c r="I43" s="447">
        <v>5</v>
      </c>
    </row>
    <row r="44" spans="1:9" ht="63" x14ac:dyDescent="0.25">
      <c r="A44" s="52">
        <f>A43+1</f>
        <v>41</v>
      </c>
      <c r="B44" s="53">
        <v>3415</v>
      </c>
      <c r="C44" s="54" t="s">
        <v>50</v>
      </c>
      <c r="D44" s="407">
        <f>SUM(E44:I44)</f>
        <v>27</v>
      </c>
      <c r="E44" s="339"/>
      <c r="F44" s="404">
        <v>10</v>
      </c>
      <c r="G44" s="415">
        <v>7</v>
      </c>
      <c r="H44" s="443">
        <v>5</v>
      </c>
      <c r="I44" s="447">
        <v>5</v>
      </c>
    </row>
    <row r="45" spans="1:9" ht="63" x14ac:dyDescent="0.25">
      <c r="A45" s="52">
        <f>A44+1</f>
        <v>42</v>
      </c>
      <c r="B45" s="58">
        <v>4003</v>
      </c>
      <c r="C45" s="54" t="s">
        <v>56</v>
      </c>
      <c r="D45" s="407">
        <f>SUM(E45:I45)</f>
        <v>27</v>
      </c>
      <c r="E45" s="339"/>
      <c r="F45" s="404">
        <v>10</v>
      </c>
      <c r="G45" s="415">
        <v>7</v>
      </c>
      <c r="H45" s="443">
        <v>5</v>
      </c>
      <c r="I45" s="447">
        <v>5</v>
      </c>
    </row>
    <row r="46" spans="1:9" ht="47.25" x14ac:dyDescent="0.25">
      <c r="A46" s="52">
        <f>A45+1</f>
        <v>43</v>
      </c>
      <c r="B46" s="56">
        <v>5015</v>
      </c>
      <c r="C46" s="54" t="s">
        <v>76</v>
      </c>
      <c r="D46" s="407">
        <f>SUM(E46:I46)</f>
        <v>27</v>
      </c>
      <c r="E46" s="339"/>
      <c r="F46" s="444">
        <v>5</v>
      </c>
      <c r="G46" s="398">
        <v>10</v>
      </c>
      <c r="H46" s="443">
        <v>5</v>
      </c>
      <c r="I46" s="456">
        <v>7</v>
      </c>
    </row>
    <row r="47" spans="1:9" ht="63" x14ac:dyDescent="0.25">
      <c r="A47" s="52">
        <f>A46+1</f>
        <v>44</v>
      </c>
      <c r="B47" s="56">
        <v>6007</v>
      </c>
      <c r="C47" s="54" t="s">
        <v>103</v>
      </c>
      <c r="D47" s="407">
        <f>SUM(E47:I47)</f>
        <v>27</v>
      </c>
      <c r="E47" s="339"/>
      <c r="F47" s="444">
        <v>5</v>
      </c>
      <c r="G47" s="399">
        <v>10</v>
      </c>
      <c r="H47" s="403">
        <v>7</v>
      </c>
      <c r="I47" s="447">
        <v>5</v>
      </c>
    </row>
    <row r="48" spans="1:9" ht="63" x14ac:dyDescent="0.25">
      <c r="A48" s="52">
        <f>A47+1</f>
        <v>45</v>
      </c>
      <c r="B48" s="56">
        <v>902</v>
      </c>
      <c r="C48" s="54" t="s">
        <v>20</v>
      </c>
      <c r="D48" s="407">
        <f>SUM(E48:I48)</f>
        <v>26</v>
      </c>
      <c r="E48" s="339"/>
      <c r="F48" s="404">
        <v>10</v>
      </c>
      <c r="G48" s="415">
        <v>7</v>
      </c>
      <c r="H48" s="443">
        <v>5</v>
      </c>
      <c r="I48" s="393">
        <v>4</v>
      </c>
    </row>
    <row r="49" spans="1:10" ht="63" x14ac:dyDescent="0.25">
      <c r="A49" s="52">
        <f>A48+1</f>
        <v>46</v>
      </c>
      <c r="B49" s="56">
        <v>1102</v>
      </c>
      <c r="C49" s="54" t="s">
        <v>22</v>
      </c>
      <c r="D49" s="407">
        <f>SUM(E49:I49)</f>
        <v>26</v>
      </c>
      <c r="E49" s="339"/>
      <c r="F49" s="404">
        <v>10</v>
      </c>
      <c r="G49" s="396">
        <v>4</v>
      </c>
      <c r="H49" s="443">
        <v>5</v>
      </c>
      <c r="I49" s="394">
        <v>7</v>
      </c>
    </row>
    <row r="50" spans="1:10" ht="47.25" x14ac:dyDescent="0.25">
      <c r="A50" s="52">
        <f>A49+1</f>
        <v>47</v>
      </c>
      <c r="B50" s="53">
        <v>2702</v>
      </c>
      <c r="C50" s="54" t="s">
        <v>39</v>
      </c>
      <c r="D50" s="407">
        <f>SUM(E50:I50)</f>
        <v>26</v>
      </c>
      <c r="E50" s="339"/>
      <c r="F50" s="404">
        <v>10</v>
      </c>
      <c r="G50" s="396">
        <v>4</v>
      </c>
      <c r="H50" s="443">
        <v>5</v>
      </c>
      <c r="I50" s="394">
        <v>7</v>
      </c>
      <c r="J50" s="44"/>
    </row>
    <row r="51" spans="1:10" ht="63" x14ac:dyDescent="0.25">
      <c r="A51" s="52">
        <f>A50+1</f>
        <v>48</v>
      </c>
      <c r="B51" s="53">
        <v>3409</v>
      </c>
      <c r="C51" s="54" t="s">
        <v>46</v>
      </c>
      <c r="D51" s="407">
        <f>SUM(E51:I51)</f>
        <v>26</v>
      </c>
      <c r="E51" s="339"/>
      <c r="F51" s="404">
        <v>10</v>
      </c>
      <c r="G51" s="398">
        <v>10</v>
      </c>
      <c r="H51" s="443">
        <v>5</v>
      </c>
      <c r="I51" s="392">
        <v>1</v>
      </c>
      <c r="J51" s="44"/>
    </row>
    <row r="52" spans="1:10" ht="47.25" x14ac:dyDescent="0.25">
      <c r="A52" s="52">
        <f>A51+1</f>
        <v>49</v>
      </c>
      <c r="B52" s="53">
        <v>3422</v>
      </c>
      <c r="C52" s="54" t="s">
        <v>53</v>
      </c>
      <c r="D52" s="407">
        <f>SUM(E52:I52)</f>
        <v>26</v>
      </c>
      <c r="E52" s="339"/>
      <c r="F52" s="404">
        <v>10</v>
      </c>
      <c r="G52" s="398">
        <v>10</v>
      </c>
      <c r="H52" s="443">
        <v>5</v>
      </c>
      <c r="I52" s="392">
        <v>1</v>
      </c>
      <c r="J52" s="44"/>
    </row>
    <row r="53" spans="1:10" ht="47.25" x14ac:dyDescent="0.25">
      <c r="A53" s="52">
        <f>A52+1</f>
        <v>50</v>
      </c>
      <c r="B53" s="59">
        <v>3501</v>
      </c>
      <c r="C53" s="54" t="s">
        <v>54</v>
      </c>
      <c r="D53" s="407">
        <f>SUM(E53:I53)</f>
        <v>26</v>
      </c>
      <c r="E53" s="339"/>
      <c r="F53" s="404">
        <v>10</v>
      </c>
      <c r="G53" s="398">
        <v>10</v>
      </c>
      <c r="H53" s="443">
        <v>5</v>
      </c>
      <c r="I53" s="392">
        <v>1</v>
      </c>
      <c r="J53" s="44"/>
    </row>
    <row r="54" spans="1:10" ht="63" x14ac:dyDescent="0.25">
      <c r="A54" s="52">
        <f>A53+1</f>
        <v>51</v>
      </c>
      <c r="B54" s="56">
        <v>5113</v>
      </c>
      <c r="C54" s="54" t="s">
        <v>80</v>
      </c>
      <c r="D54" s="407">
        <f>SUM(E54:I54)</f>
        <v>26</v>
      </c>
      <c r="E54" s="343"/>
      <c r="F54" s="404">
        <v>10</v>
      </c>
      <c r="G54" s="409">
        <v>7</v>
      </c>
      <c r="H54" s="443">
        <v>5</v>
      </c>
      <c r="I54" s="458">
        <v>4</v>
      </c>
    </row>
    <row r="55" spans="1:10" ht="63" x14ac:dyDescent="0.25">
      <c r="A55" s="52">
        <f>A54+1</f>
        <v>52</v>
      </c>
      <c r="B55" s="53">
        <v>5202</v>
      </c>
      <c r="C55" s="54" t="s">
        <v>82</v>
      </c>
      <c r="D55" s="407">
        <f>SUM(E55:I55)</f>
        <v>26</v>
      </c>
      <c r="E55" s="339"/>
      <c r="F55" s="404">
        <v>10</v>
      </c>
      <c r="G55" s="415">
        <v>7</v>
      </c>
      <c r="H55" s="443">
        <v>5</v>
      </c>
      <c r="I55" s="393">
        <v>4</v>
      </c>
    </row>
    <row r="56" spans="1:10" ht="63" x14ac:dyDescent="0.25">
      <c r="A56" s="52">
        <f>A55+1</f>
        <v>53</v>
      </c>
      <c r="B56" s="53">
        <v>5207</v>
      </c>
      <c r="C56" s="54" t="s">
        <v>84</v>
      </c>
      <c r="D56" s="407">
        <f>SUM(E56:I56)</f>
        <v>26</v>
      </c>
      <c r="E56" s="339"/>
      <c r="F56" s="404">
        <v>10</v>
      </c>
      <c r="G56" s="415">
        <v>7</v>
      </c>
      <c r="H56" s="443">
        <v>5</v>
      </c>
      <c r="I56" s="393">
        <v>4</v>
      </c>
    </row>
    <row r="57" spans="1:10" ht="51.75" customHeight="1" x14ac:dyDescent="0.25">
      <c r="A57" s="52">
        <f>A56+1</f>
        <v>54</v>
      </c>
      <c r="B57" s="55">
        <v>5702</v>
      </c>
      <c r="C57" s="54" t="s">
        <v>92</v>
      </c>
      <c r="D57" s="407">
        <f>SUM(E57:I57)</f>
        <v>26</v>
      </c>
      <c r="E57" s="339"/>
      <c r="F57" s="404">
        <v>10</v>
      </c>
      <c r="G57" s="415">
        <v>7</v>
      </c>
      <c r="H57" s="443">
        <v>5</v>
      </c>
      <c r="I57" s="459">
        <v>4</v>
      </c>
    </row>
    <row r="58" spans="1:10" ht="63" x14ac:dyDescent="0.25">
      <c r="A58" s="52">
        <f>A57+1</f>
        <v>55</v>
      </c>
      <c r="B58" s="55">
        <v>5705</v>
      </c>
      <c r="C58" s="54" t="s">
        <v>93</v>
      </c>
      <c r="D58" s="407">
        <f>SUM(E58:I58)</f>
        <v>26</v>
      </c>
      <c r="E58" s="339"/>
      <c r="F58" s="404">
        <v>10</v>
      </c>
      <c r="G58" s="397">
        <v>4</v>
      </c>
      <c r="H58" s="443">
        <v>5</v>
      </c>
      <c r="I58" s="394">
        <v>7</v>
      </c>
    </row>
    <row r="59" spans="1:10" ht="47.25" x14ac:dyDescent="0.25">
      <c r="A59" s="52">
        <f>A58+1</f>
        <v>56</v>
      </c>
      <c r="B59" s="56">
        <v>6004</v>
      </c>
      <c r="C59" s="54" t="s">
        <v>102</v>
      </c>
      <c r="D59" s="407">
        <f>SUM(E59:I59)</f>
        <v>26</v>
      </c>
      <c r="E59" s="339"/>
      <c r="F59" s="404">
        <v>10</v>
      </c>
      <c r="G59" s="409">
        <v>7</v>
      </c>
      <c r="H59" s="443">
        <v>5</v>
      </c>
      <c r="I59" s="402">
        <v>4</v>
      </c>
    </row>
    <row r="60" spans="1:10" ht="63" x14ac:dyDescent="0.25">
      <c r="A60" s="52">
        <f>A59+1</f>
        <v>57</v>
      </c>
      <c r="B60" s="53">
        <v>3115</v>
      </c>
      <c r="C60" s="54" t="s">
        <v>42</v>
      </c>
      <c r="D60" s="407">
        <f>SUM(E60:I60)</f>
        <v>25</v>
      </c>
      <c r="E60" s="339"/>
      <c r="F60" s="444">
        <v>5</v>
      </c>
      <c r="G60" s="398">
        <v>10</v>
      </c>
      <c r="H60" s="443">
        <v>5</v>
      </c>
      <c r="I60" s="447">
        <v>5</v>
      </c>
    </row>
    <row r="61" spans="1:10" ht="63" x14ac:dyDescent="0.25">
      <c r="A61" s="52">
        <f>A60+1</f>
        <v>58</v>
      </c>
      <c r="B61" s="53">
        <v>3421</v>
      </c>
      <c r="C61" s="54" t="s">
        <v>52</v>
      </c>
      <c r="D61" s="407">
        <f>SUM(E61:I61)</f>
        <v>25</v>
      </c>
      <c r="E61" s="339"/>
      <c r="F61" s="444">
        <v>5</v>
      </c>
      <c r="G61" s="398">
        <v>10</v>
      </c>
      <c r="H61" s="443">
        <v>5</v>
      </c>
      <c r="I61" s="447">
        <v>5</v>
      </c>
    </row>
    <row r="62" spans="1:10" ht="47.25" x14ac:dyDescent="0.25">
      <c r="A62" s="52">
        <f>A61+1</f>
        <v>59</v>
      </c>
      <c r="B62" s="59">
        <v>3512</v>
      </c>
      <c r="C62" s="54" t="s">
        <v>55</v>
      </c>
      <c r="D62" s="407">
        <f>SUM(E62:I62)</f>
        <v>25</v>
      </c>
      <c r="E62" s="339"/>
      <c r="F62" s="444">
        <v>5</v>
      </c>
      <c r="G62" s="398">
        <v>10</v>
      </c>
      <c r="H62" s="443">
        <v>5</v>
      </c>
      <c r="I62" s="447">
        <v>5</v>
      </c>
    </row>
    <row r="63" spans="1:10" ht="63" x14ac:dyDescent="0.25">
      <c r="A63" s="52">
        <f>A62+1</f>
        <v>60</v>
      </c>
      <c r="B63" s="58">
        <v>4005</v>
      </c>
      <c r="C63" s="54" t="s">
        <v>58</v>
      </c>
      <c r="D63" s="407">
        <f>SUM(E63:I63)</f>
        <v>25</v>
      </c>
      <c r="E63" s="339"/>
      <c r="F63" s="444">
        <v>5</v>
      </c>
      <c r="G63" s="398">
        <v>10</v>
      </c>
      <c r="H63" s="443">
        <v>5</v>
      </c>
      <c r="I63" s="447">
        <v>5</v>
      </c>
    </row>
    <row r="64" spans="1:10" ht="63" x14ac:dyDescent="0.25">
      <c r="A64" s="52">
        <f>A63+1</f>
        <v>61</v>
      </c>
      <c r="B64" s="58">
        <v>4022</v>
      </c>
      <c r="C64" s="54" t="s">
        <v>61</v>
      </c>
      <c r="D64" s="407">
        <f>SUM(E64:I64)</f>
        <v>25</v>
      </c>
      <c r="E64" s="339"/>
      <c r="F64" s="444">
        <v>5</v>
      </c>
      <c r="G64" s="398">
        <v>10</v>
      </c>
      <c r="H64" s="443">
        <v>5</v>
      </c>
      <c r="I64" s="447">
        <v>5</v>
      </c>
    </row>
    <row r="65" spans="1:10" ht="63" x14ac:dyDescent="0.25">
      <c r="A65" s="52">
        <f>A64+1</f>
        <v>62</v>
      </c>
      <c r="B65" s="56">
        <v>4044</v>
      </c>
      <c r="C65" s="54" t="s">
        <v>66</v>
      </c>
      <c r="D65" s="407">
        <f>SUM(E65:I65)</f>
        <v>25</v>
      </c>
      <c r="E65" s="339"/>
      <c r="F65" s="444">
        <v>5</v>
      </c>
      <c r="G65" s="398">
        <v>10</v>
      </c>
      <c r="H65" s="443">
        <v>5</v>
      </c>
      <c r="I65" s="447">
        <v>5</v>
      </c>
    </row>
    <row r="66" spans="1:10" ht="63" x14ac:dyDescent="0.25">
      <c r="A66" s="52">
        <f>A65+1</f>
        <v>63</v>
      </c>
      <c r="B66" s="56">
        <v>4048</v>
      </c>
      <c r="C66" s="54" t="s">
        <v>67</v>
      </c>
      <c r="D66" s="407">
        <f>SUM(E66:I66)</f>
        <v>25</v>
      </c>
      <c r="E66" s="339"/>
      <c r="F66" s="444">
        <v>5</v>
      </c>
      <c r="G66" s="398">
        <v>10</v>
      </c>
      <c r="H66" s="443">
        <v>5</v>
      </c>
      <c r="I66" s="447">
        <v>5</v>
      </c>
    </row>
    <row r="67" spans="1:10" ht="63" x14ac:dyDescent="0.25">
      <c r="A67" s="52">
        <f>A66+1</f>
        <v>64</v>
      </c>
      <c r="B67" s="58">
        <v>4050</v>
      </c>
      <c r="C67" s="54" t="s">
        <v>68</v>
      </c>
      <c r="D67" s="407">
        <f>SUM(E67:I67)</f>
        <v>25</v>
      </c>
      <c r="E67" s="339"/>
      <c r="F67" s="444">
        <v>5</v>
      </c>
      <c r="G67" s="398">
        <v>10</v>
      </c>
      <c r="H67" s="443">
        <v>5</v>
      </c>
      <c r="I67" s="447">
        <v>5</v>
      </c>
    </row>
    <row r="68" spans="1:10" ht="63" x14ac:dyDescent="0.25">
      <c r="A68" s="52">
        <f>A67+1</f>
        <v>65</v>
      </c>
      <c r="B68" s="53">
        <v>5206</v>
      </c>
      <c r="C68" s="54" t="s">
        <v>83</v>
      </c>
      <c r="D68" s="407">
        <f>SUM(E68:I68)</f>
        <v>25</v>
      </c>
      <c r="E68" s="339"/>
      <c r="F68" s="444">
        <v>5</v>
      </c>
      <c r="G68" s="398">
        <v>10</v>
      </c>
      <c r="H68" s="443">
        <v>5</v>
      </c>
      <c r="I68" s="447">
        <v>5</v>
      </c>
    </row>
    <row r="69" spans="1:10" ht="47.25" x14ac:dyDescent="0.25">
      <c r="A69" s="52">
        <f>A68+1</f>
        <v>66</v>
      </c>
      <c r="B69" s="56">
        <v>5606</v>
      </c>
      <c r="C69" s="54" t="s">
        <v>91</v>
      </c>
      <c r="D69" s="407">
        <f>SUM(E69:I69)</f>
        <v>25</v>
      </c>
      <c r="E69" s="339"/>
      <c r="F69" s="444">
        <v>5</v>
      </c>
      <c r="G69" s="399">
        <v>10</v>
      </c>
      <c r="H69" s="443">
        <v>5</v>
      </c>
      <c r="I69" s="447">
        <v>5</v>
      </c>
    </row>
    <row r="70" spans="1:10" ht="47.25" x14ac:dyDescent="0.25">
      <c r="A70" s="52">
        <f>A69+1</f>
        <v>67</v>
      </c>
      <c r="B70" s="53">
        <v>6030</v>
      </c>
      <c r="C70" s="54" t="s">
        <v>114</v>
      </c>
      <c r="D70" s="407">
        <f>SUM(E70:I70)</f>
        <v>25</v>
      </c>
      <c r="E70" s="341"/>
      <c r="F70" s="444">
        <v>5</v>
      </c>
      <c r="G70" s="399">
        <v>10</v>
      </c>
      <c r="H70" s="443">
        <v>5</v>
      </c>
      <c r="I70" s="447">
        <v>5</v>
      </c>
    </row>
    <row r="71" spans="1:10" ht="63" x14ac:dyDescent="0.25">
      <c r="A71" s="52">
        <f>A70+1</f>
        <v>68</v>
      </c>
      <c r="B71" s="53">
        <v>1002</v>
      </c>
      <c r="C71" s="54" t="s">
        <v>21</v>
      </c>
      <c r="D71" s="407">
        <f>SUM(E71:I71)</f>
        <v>24</v>
      </c>
      <c r="E71" s="339"/>
      <c r="F71" s="445">
        <v>5</v>
      </c>
      <c r="G71" s="415">
        <v>7</v>
      </c>
      <c r="H71" s="443">
        <v>5</v>
      </c>
      <c r="I71" s="394">
        <v>7</v>
      </c>
    </row>
    <row r="72" spans="1:10" ht="47.25" x14ac:dyDescent="0.25">
      <c r="A72" s="52">
        <f>A71+1</f>
        <v>69</v>
      </c>
      <c r="B72" s="53">
        <v>3419</v>
      </c>
      <c r="C72" s="54" t="s">
        <v>51</v>
      </c>
      <c r="D72" s="407">
        <f>SUM(E72:I72)</f>
        <v>24</v>
      </c>
      <c r="E72" s="339"/>
      <c r="F72" s="444">
        <v>5</v>
      </c>
      <c r="G72" s="415">
        <v>7</v>
      </c>
      <c r="H72" s="443">
        <v>5</v>
      </c>
      <c r="I72" s="394">
        <v>7</v>
      </c>
    </row>
    <row r="73" spans="1:10" ht="47.25" x14ac:dyDescent="0.25">
      <c r="A73" s="52">
        <f>A72+1</f>
        <v>70</v>
      </c>
      <c r="B73" s="56">
        <v>4026</v>
      </c>
      <c r="C73" s="54" t="s">
        <v>64</v>
      </c>
      <c r="D73" s="407">
        <f>SUM(E73:I73)</f>
        <v>24</v>
      </c>
      <c r="E73" s="339"/>
      <c r="F73" s="444">
        <v>5</v>
      </c>
      <c r="G73" s="415">
        <v>7</v>
      </c>
      <c r="H73" s="443">
        <v>5</v>
      </c>
      <c r="I73" s="394">
        <v>7</v>
      </c>
    </row>
    <row r="74" spans="1:10" ht="63" x14ac:dyDescent="0.25">
      <c r="A74" s="52">
        <f>A73+1</f>
        <v>71</v>
      </c>
      <c r="B74" s="55">
        <v>5003</v>
      </c>
      <c r="C74" s="54" t="s">
        <v>74</v>
      </c>
      <c r="D74" s="407">
        <f>SUM(E74:I74)</f>
        <v>24</v>
      </c>
      <c r="E74" s="339"/>
      <c r="F74" s="404">
        <v>10</v>
      </c>
      <c r="G74" s="396">
        <v>4</v>
      </c>
      <c r="H74" s="443">
        <v>5</v>
      </c>
      <c r="I74" s="447">
        <v>5</v>
      </c>
    </row>
    <row r="75" spans="1:10" ht="47.25" x14ac:dyDescent="0.25">
      <c r="A75" s="52">
        <f>A74+1</f>
        <v>72</v>
      </c>
      <c r="B75" s="55">
        <v>6011</v>
      </c>
      <c r="C75" s="54" t="s">
        <v>107</v>
      </c>
      <c r="D75" s="407">
        <f>SUM(E75:I75)</f>
        <v>24</v>
      </c>
      <c r="E75" s="339"/>
      <c r="F75" s="444">
        <v>5</v>
      </c>
      <c r="G75" s="399">
        <v>10</v>
      </c>
      <c r="H75" s="443">
        <v>5</v>
      </c>
      <c r="I75" s="393">
        <v>4</v>
      </c>
    </row>
    <row r="76" spans="1:10" ht="63" x14ac:dyDescent="0.25">
      <c r="A76" s="52">
        <f>A75+1</f>
        <v>73</v>
      </c>
      <c r="B76" s="53">
        <v>302</v>
      </c>
      <c r="C76" s="54" t="s">
        <v>14</v>
      </c>
      <c r="D76" s="407">
        <f>SUM(E76:I76)</f>
        <v>23</v>
      </c>
      <c r="E76" s="339"/>
      <c r="F76" s="404">
        <v>10</v>
      </c>
      <c r="G76" s="439">
        <v>1</v>
      </c>
      <c r="H76" s="443">
        <v>5</v>
      </c>
      <c r="I76" s="394">
        <v>7</v>
      </c>
      <c r="J76" s="44"/>
    </row>
    <row r="77" spans="1:10" ht="63" x14ac:dyDescent="0.25">
      <c r="A77" s="52">
        <f>A76+1</f>
        <v>74</v>
      </c>
      <c r="B77" s="57">
        <v>802</v>
      </c>
      <c r="C77" s="54" t="s">
        <v>19</v>
      </c>
      <c r="D77" s="407">
        <f>SUM(E77:I77)</f>
        <v>23</v>
      </c>
      <c r="E77" s="339"/>
      <c r="F77" s="446">
        <v>5</v>
      </c>
      <c r="G77" s="396">
        <v>4</v>
      </c>
      <c r="H77" s="403">
        <v>7</v>
      </c>
      <c r="I77" s="394">
        <v>7</v>
      </c>
      <c r="J77" s="44"/>
    </row>
    <row r="78" spans="1:10" ht="68.25" customHeight="1" x14ac:dyDescent="0.25">
      <c r="A78" s="52">
        <f>A77+1</f>
        <v>75</v>
      </c>
      <c r="B78" s="59">
        <v>1802</v>
      </c>
      <c r="C78" s="54" t="s">
        <v>29</v>
      </c>
      <c r="D78" s="407">
        <f>SUM(E78:I78)</f>
        <v>23</v>
      </c>
      <c r="E78" s="339"/>
      <c r="F78" s="404">
        <v>10</v>
      </c>
      <c r="G78" s="439">
        <v>1</v>
      </c>
      <c r="H78" s="443">
        <v>5</v>
      </c>
      <c r="I78" s="394">
        <v>7</v>
      </c>
    </row>
    <row r="79" spans="1:10" ht="63" x14ac:dyDescent="0.25">
      <c r="A79" s="52">
        <f>A78+1</f>
        <v>76</v>
      </c>
      <c r="B79" s="53">
        <v>2102</v>
      </c>
      <c r="C79" s="54" t="s">
        <v>32</v>
      </c>
      <c r="D79" s="407">
        <f>SUM(E79:I79)</f>
        <v>23</v>
      </c>
      <c r="E79" s="339"/>
      <c r="F79" s="404">
        <v>10</v>
      </c>
      <c r="G79" s="439">
        <v>1</v>
      </c>
      <c r="H79" s="443">
        <v>5</v>
      </c>
      <c r="I79" s="394">
        <v>7</v>
      </c>
    </row>
    <row r="80" spans="1:10" ht="47.25" x14ac:dyDescent="0.25">
      <c r="A80" s="52">
        <f>A79+1</f>
        <v>77</v>
      </c>
      <c r="B80" s="53">
        <v>3302</v>
      </c>
      <c r="C80" s="54" t="s">
        <v>44</v>
      </c>
      <c r="D80" s="407">
        <f>SUM(E80:I80)</f>
        <v>23</v>
      </c>
      <c r="E80" s="339"/>
      <c r="F80" s="404">
        <v>10</v>
      </c>
      <c r="G80" s="415">
        <v>7</v>
      </c>
      <c r="H80" s="443">
        <v>5</v>
      </c>
      <c r="I80" s="392">
        <v>1</v>
      </c>
    </row>
    <row r="81" spans="1:9" ht="47.25" x14ac:dyDescent="0.25">
      <c r="A81" s="52">
        <f>A80+1</f>
        <v>78</v>
      </c>
      <c r="B81" s="58">
        <v>4098</v>
      </c>
      <c r="C81" s="54" t="s">
        <v>71</v>
      </c>
      <c r="D81" s="407">
        <f>SUM(E81:I81)</f>
        <v>23</v>
      </c>
      <c r="E81" s="339"/>
      <c r="F81" s="404">
        <v>10</v>
      </c>
      <c r="G81" s="439">
        <v>1</v>
      </c>
      <c r="H81" s="443">
        <v>5</v>
      </c>
      <c r="I81" s="456">
        <v>7</v>
      </c>
    </row>
    <row r="82" spans="1:9" ht="47.25" x14ac:dyDescent="0.25">
      <c r="A82" s="52">
        <f>A81+1</f>
        <v>79</v>
      </c>
      <c r="B82" s="53">
        <v>5306</v>
      </c>
      <c r="C82" s="54" t="s">
        <v>85</v>
      </c>
      <c r="D82" s="407">
        <f>SUM(E82:I82)</f>
        <v>23</v>
      </c>
      <c r="E82" s="339"/>
      <c r="F82" s="404">
        <v>10</v>
      </c>
      <c r="G82" s="396">
        <v>4</v>
      </c>
      <c r="H82" s="443">
        <v>5</v>
      </c>
      <c r="I82" s="393">
        <v>4</v>
      </c>
    </row>
    <row r="83" spans="1:9" ht="47.25" x14ac:dyDescent="0.25">
      <c r="A83" s="52">
        <f>A82+1</f>
        <v>80</v>
      </c>
      <c r="B83" s="53">
        <v>6002</v>
      </c>
      <c r="C83" s="54" t="s">
        <v>10</v>
      </c>
      <c r="D83" s="407">
        <f>SUM(E83:I83)</f>
        <v>23</v>
      </c>
      <c r="E83" s="339"/>
      <c r="F83" s="444">
        <v>5</v>
      </c>
      <c r="G83" s="409">
        <v>7</v>
      </c>
      <c r="H83" s="438">
        <v>4</v>
      </c>
      <c r="I83" s="363">
        <v>7</v>
      </c>
    </row>
    <row r="84" spans="1:9" ht="63" x14ac:dyDescent="0.25">
      <c r="A84" s="52">
        <f>A83+1</f>
        <v>81</v>
      </c>
      <c r="B84" s="56">
        <v>6013</v>
      </c>
      <c r="C84" s="54" t="s">
        <v>108</v>
      </c>
      <c r="D84" s="407">
        <f>SUM(E84:I84)</f>
        <v>23</v>
      </c>
      <c r="E84" s="339"/>
      <c r="F84" s="404">
        <v>10</v>
      </c>
      <c r="G84" s="397">
        <v>4</v>
      </c>
      <c r="H84" s="438">
        <v>4</v>
      </c>
      <c r="I84" s="447">
        <v>5</v>
      </c>
    </row>
    <row r="85" spans="1:9" ht="47.25" x14ac:dyDescent="0.25">
      <c r="A85" s="52">
        <f>A84+1</f>
        <v>82</v>
      </c>
      <c r="B85" s="55">
        <v>6016</v>
      </c>
      <c r="C85" s="54" t="s">
        <v>110</v>
      </c>
      <c r="D85" s="407">
        <f>SUM(E85:I85)</f>
        <v>23</v>
      </c>
      <c r="E85" s="339"/>
      <c r="F85" s="444">
        <v>5</v>
      </c>
      <c r="G85" s="439">
        <v>1</v>
      </c>
      <c r="H85" s="403">
        <v>7</v>
      </c>
      <c r="I85" s="455">
        <v>10</v>
      </c>
    </row>
    <row r="86" spans="1:9" ht="63" x14ac:dyDescent="0.25">
      <c r="A86" s="52">
        <f>A85+1</f>
        <v>83</v>
      </c>
      <c r="B86" s="56">
        <v>6021</v>
      </c>
      <c r="C86" s="54" t="s">
        <v>111</v>
      </c>
      <c r="D86" s="407">
        <f>SUM(E86:I86)</f>
        <v>23</v>
      </c>
      <c r="E86" s="339"/>
      <c r="F86" s="404">
        <v>10</v>
      </c>
      <c r="G86" s="439">
        <v>1</v>
      </c>
      <c r="H86" s="403">
        <v>7</v>
      </c>
      <c r="I86" s="447">
        <v>5</v>
      </c>
    </row>
    <row r="87" spans="1:9" ht="47.25" x14ac:dyDescent="0.25">
      <c r="A87" s="52">
        <f>A86+1</f>
        <v>84</v>
      </c>
      <c r="B87" s="53">
        <v>2110</v>
      </c>
      <c r="C87" s="54" t="s">
        <v>33</v>
      </c>
      <c r="D87" s="407">
        <f>SUM(E87:I87)</f>
        <v>22</v>
      </c>
      <c r="E87" s="339"/>
      <c r="F87" s="444">
        <v>5</v>
      </c>
      <c r="G87" s="415">
        <v>7</v>
      </c>
      <c r="H87" s="443">
        <v>5</v>
      </c>
      <c r="I87" s="447">
        <v>5</v>
      </c>
    </row>
    <row r="88" spans="1:9" ht="47.25" x14ac:dyDescent="0.25">
      <c r="A88" s="52">
        <f>A87+1</f>
        <v>85</v>
      </c>
      <c r="B88" s="53">
        <v>3413</v>
      </c>
      <c r="C88" s="54" t="s">
        <v>48</v>
      </c>
      <c r="D88" s="407">
        <f>SUM(E88:I88)</f>
        <v>22</v>
      </c>
      <c r="E88" s="339"/>
      <c r="F88" s="444">
        <v>5</v>
      </c>
      <c r="G88" s="415">
        <v>7</v>
      </c>
      <c r="H88" s="443">
        <v>5</v>
      </c>
      <c r="I88" s="447">
        <v>5</v>
      </c>
    </row>
    <row r="89" spans="1:9" ht="47.25" x14ac:dyDescent="0.25">
      <c r="A89" s="52">
        <f>A88+1</f>
        <v>86</v>
      </c>
      <c r="B89" s="58">
        <v>4004</v>
      </c>
      <c r="C89" s="54" t="s">
        <v>57</v>
      </c>
      <c r="D89" s="407">
        <f>SUM(E89:I89)</f>
        <v>22</v>
      </c>
      <c r="E89" s="339"/>
      <c r="F89" s="444">
        <v>5</v>
      </c>
      <c r="G89" s="415">
        <v>7</v>
      </c>
      <c r="H89" s="443">
        <v>5</v>
      </c>
      <c r="I89" s="447">
        <v>5</v>
      </c>
    </row>
    <row r="90" spans="1:9" ht="47.25" x14ac:dyDescent="0.25">
      <c r="A90" s="52">
        <f>A89+1</f>
        <v>87</v>
      </c>
      <c r="B90" s="58">
        <v>4023</v>
      </c>
      <c r="C90" s="54" t="s">
        <v>62</v>
      </c>
      <c r="D90" s="407">
        <f>SUM(E90:I90)</f>
        <v>22</v>
      </c>
      <c r="E90" s="339"/>
      <c r="F90" s="444">
        <v>5</v>
      </c>
      <c r="G90" s="415">
        <v>7</v>
      </c>
      <c r="H90" s="443">
        <v>5</v>
      </c>
      <c r="I90" s="447">
        <v>5</v>
      </c>
    </row>
    <row r="91" spans="1:9" ht="72" customHeight="1" x14ac:dyDescent="0.25">
      <c r="A91" s="52">
        <f>A90+1</f>
        <v>88</v>
      </c>
      <c r="B91" s="56">
        <v>4024</v>
      </c>
      <c r="C91" s="54" t="s">
        <v>63</v>
      </c>
      <c r="D91" s="449">
        <f>SUM(E91:I91)</f>
        <v>22</v>
      </c>
      <c r="E91" s="339"/>
      <c r="F91" s="404">
        <v>10</v>
      </c>
      <c r="G91" s="396">
        <v>4</v>
      </c>
      <c r="H91" s="416">
        <v>1</v>
      </c>
      <c r="I91" s="394">
        <v>7</v>
      </c>
    </row>
    <row r="92" spans="1:9" ht="72" customHeight="1" x14ac:dyDescent="0.25">
      <c r="A92" s="52">
        <f>A91+1</f>
        <v>89</v>
      </c>
      <c r="B92" s="58">
        <v>4054</v>
      </c>
      <c r="C92" s="54" t="s">
        <v>70</v>
      </c>
      <c r="D92" s="407">
        <f>SUM(E92:I92)</f>
        <v>22</v>
      </c>
      <c r="E92" s="339"/>
      <c r="F92" s="444">
        <v>5</v>
      </c>
      <c r="G92" s="415">
        <v>7</v>
      </c>
      <c r="H92" s="443">
        <v>5</v>
      </c>
      <c r="I92" s="447">
        <v>5</v>
      </c>
    </row>
    <row r="93" spans="1:9" ht="63" x14ac:dyDescent="0.25">
      <c r="A93" s="52">
        <f>A92+1</f>
        <v>90</v>
      </c>
      <c r="B93" s="56">
        <v>5007</v>
      </c>
      <c r="C93" s="54" t="s">
        <v>75</v>
      </c>
      <c r="D93" s="407">
        <f>SUM(E93:I93)</f>
        <v>22</v>
      </c>
      <c r="E93" s="339"/>
      <c r="F93" s="444">
        <v>5</v>
      </c>
      <c r="G93" s="415">
        <v>7</v>
      </c>
      <c r="H93" s="443">
        <v>5</v>
      </c>
      <c r="I93" s="447">
        <v>5</v>
      </c>
    </row>
    <row r="94" spans="1:9" ht="63" x14ac:dyDescent="0.25">
      <c r="A94" s="52">
        <f>A93+1</f>
        <v>91</v>
      </c>
      <c r="B94" s="55">
        <v>5714</v>
      </c>
      <c r="C94" s="54" t="s">
        <v>95</v>
      </c>
      <c r="D94" s="407">
        <f>SUM(E94:I94)</f>
        <v>22</v>
      </c>
      <c r="E94" s="339"/>
      <c r="F94" s="444">
        <v>5</v>
      </c>
      <c r="G94" s="415">
        <v>7</v>
      </c>
      <c r="H94" s="443">
        <v>5</v>
      </c>
      <c r="I94" s="447">
        <v>5</v>
      </c>
    </row>
    <row r="95" spans="1:9" ht="63" x14ac:dyDescent="0.25">
      <c r="A95" s="52">
        <f>A94+1</f>
        <v>92</v>
      </c>
      <c r="B95" s="55">
        <v>6009</v>
      </c>
      <c r="C95" s="54" t="s">
        <v>105</v>
      </c>
      <c r="D95" s="407">
        <f>SUM(E95:I95)</f>
        <v>21</v>
      </c>
      <c r="E95" s="339"/>
      <c r="F95" s="444">
        <v>5</v>
      </c>
      <c r="G95" s="396">
        <v>4</v>
      </c>
      <c r="H95" s="443">
        <v>5</v>
      </c>
      <c r="I95" s="363">
        <v>7</v>
      </c>
    </row>
    <row r="96" spans="1:9" ht="47.25" x14ac:dyDescent="0.25">
      <c r="A96" s="52">
        <f>A95+1</f>
        <v>93</v>
      </c>
      <c r="B96" s="53">
        <v>3408</v>
      </c>
      <c r="C96" s="54" t="s">
        <v>45</v>
      </c>
      <c r="D96" s="407">
        <f>SUM(E96:I96)</f>
        <v>20</v>
      </c>
      <c r="E96" s="339"/>
      <c r="F96" s="404">
        <v>10</v>
      </c>
      <c r="G96" s="396">
        <v>4</v>
      </c>
      <c r="H96" s="443">
        <v>5</v>
      </c>
      <c r="I96" s="392">
        <v>1</v>
      </c>
    </row>
    <row r="97" spans="1:9" ht="63" x14ac:dyDescent="0.25">
      <c r="A97" s="52">
        <f>A96+1</f>
        <v>94</v>
      </c>
      <c r="B97" s="56">
        <v>5002</v>
      </c>
      <c r="C97" s="54" t="s">
        <v>73</v>
      </c>
      <c r="D97" s="407">
        <f>SUM(E97:I97)</f>
        <v>20</v>
      </c>
      <c r="E97" s="339"/>
      <c r="F97" s="404">
        <v>10</v>
      </c>
      <c r="G97" s="396">
        <v>4</v>
      </c>
      <c r="H97" s="416">
        <v>1</v>
      </c>
      <c r="I97" s="447">
        <v>5</v>
      </c>
    </row>
    <row r="98" spans="1:9" ht="63" x14ac:dyDescent="0.25">
      <c r="A98" s="52">
        <f>A97+1</f>
        <v>95</v>
      </c>
      <c r="B98" s="55">
        <v>5708</v>
      </c>
      <c r="C98" s="54" t="s">
        <v>94</v>
      </c>
      <c r="D98" s="407">
        <f>SUM(E98:I98)</f>
        <v>20</v>
      </c>
      <c r="E98" s="339"/>
      <c r="F98" s="444">
        <v>5</v>
      </c>
      <c r="G98" s="448">
        <v>5</v>
      </c>
      <c r="H98" s="443">
        <v>5</v>
      </c>
      <c r="I98" s="447">
        <v>5</v>
      </c>
    </row>
    <row r="99" spans="1:9" ht="47.25" x14ac:dyDescent="0.25">
      <c r="A99" s="52">
        <f>A98+1</f>
        <v>96</v>
      </c>
      <c r="B99" s="56">
        <v>6023</v>
      </c>
      <c r="C99" s="54" t="s">
        <v>112</v>
      </c>
      <c r="D99" s="407">
        <f>SUM(E99:I99)</f>
        <v>20</v>
      </c>
      <c r="E99" s="339"/>
      <c r="F99" s="447">
        <v>5</v>
      </c>
      <c r="G99" s="448">
        <v>5</v>
      </c>
      <c r="H99" s="443">
        <v>5</v>
      </c>
      <c r="I99" s="447">
        <v>5</v>
      </c>
    </row>
    <row r="100" spans="1:9" ht="47.25" x14ac:dyDescent="0.25">
      <c r="A100" s="52">
        <f>A99+1</f>
        <v>97</v>
      </c>
      <c r="B100" s="53">
        <v>9252</v>
      </c>
      <c r="C100" s="54" t="s">
        <v>115</v>
      </c>
      <c r="D100" s="407">
        <f>SUM(E100:I100)</f>
        <v>20</v>
      </c>
      <c r="E100" s="342"/>
      <c r="F100" s="444">
        <v>5</v>
      </c>
      <c r="G100" s="448">
        <v>5</v>
      </c>
      <c r="H100" s="443">
        <v>5</v>
      </c>
      <c r="I100" s="447">
        <v>5</v>
      </c>
    </row>
    <row r="101" spans="1:9" ht="63" x14ac:dyDescent="0.25">
      <c r="A101" s="52">
        <f>A100+1</f>
        <v>98</v>
      </c>
      <c r="B101" s="53">
        <v>3412</v>
      </c>
      <c r="C101" s="54" t="s">
        <v>47</v>
      </c>
      <c r="D101" s="449">
        <f>SUM(E101:I101)</f>
        <v>19</v>
      </c>
      <c r="E101" s="339"/>
      <c r="F101" s="444">
        <v>5</v>
      </c>
      <c r="G101" s="396">
        <v>4</v>
      </c>
      <c r="H101" s="443">
        <v>5</v>
      </c>
      <c r="I101" s="447">
        <v>5</v>
      </c>
    </row>
    <row r="102" spans="1:9" ht="47.25" x14ac:dyDescent="0.25">
      <c r="A102" s="52">
        <f>A101+1</f>
        <v>99</v>
      </c>
      <c r="B102" s="55">
        <v>5018</v>
      </c>
      <c r="C102" s="60" t="s">
        <v>78</v>
      </c>
      <c r="D102" s="449">
        <f>SUM(E102:I102)</f>
        <v>19</v>
      </c>
      <c r="E102" s="339"/>
      <c r="F102" s="444">
        <v>5</v>
      </c>
      <c r="G102" s="397">
        <v>4</v>
      </c>
      <c r="H102" s="443">
        <v>5</v>
      </c>
      <c r="I102" s="447">
        <v>5</v>
      </c>
    </row>
    <row r="103" spans="1:9" ht="47.25" x14ac:dyDescent="0.25">
      <c r="A103" s="52">
        <f>A102+1</f>
        <v>100</v>
      </c>
      <c r="B103" s="53">
        <v>5902</v>
      </c>
      <c r="C103" s="54" t="s">
        <v>99</v>
      </c>
      <c r="D103" s="449">
        <f>SUM(E103:I103)</f>
        <v>18</v>
      </c>
      <c r="E103" s="339"/>
      <c r="F103" s="444">
        <v>5</v>
      </c>
      <c r="G103" s="415">
        <v>7</v>
      </c>
      <c r="H103" s="443">
        <v>5</v>
      </c>
      <c r="I103" s="392">
        <v>1</v>
      </c>
    </row>
    <row r="104" spans="1:9" ht="63" x14ac:dyDescent="0.25">
      <c r="A104" s="52">
        <f>A103+1</f>
        <v>101</v>
      </c>
      <c r="B104" s="58">
        <v>4051</v>
      </c>
      <c r="C104" s="54" t="s">
        <v>69</v>
      </c>
      <c r="D104" s="449">
        <f>SUM(E104:I104)</f>
        <v>16</v>
      </c>
      <c r="E104" s="339"/>
      <c r="F104" s="444">
        <v>5</v>
      </c>
      <c r="G104" s="439">
        <v>1</v>
      </c>
      <c r="H104" s="443">
        <v>5</v>
      </c>
      <c r="I104" s="447">
        <v>5</v>
      </c>
    </row>
    <row r="105" spans="1:9" ht="63" x14ac:dyDescent="0.25">
      <c r="A105" s="52">
        <f>A104+1</f>
        <v>102</v>
      </c>
      <c r="B105" s="56">
        <v>5025</v>
      </c>
      <c r="C105" s="54" t="s">
        <v>79</v>
      </c>
      <c r="D105" s="449">
        <f>SUM(E105:I105)</f>
        <v>16</v>
      </c>
      <c r="E105" s="339"/>
      <c r="F105" s="444">
        <v>5</v>
      </c>
      <c r="G105" s="400">
        <v>1</v>
      </c>
      <c r="H105" s="443">
        <v>5</v>
      </c>
      <c r="I105" s="447">
        <v>5</v>
      </c>
    </row>
    <row r="106" spans="1:9" ht="63" x14ac:dyDescent="0.25">
      <c r="A106" s="52">
        <f>A105+1</f>
        <v>103</v>
      </c>
      <c r="B106" s="56">
        <v>6010</v>
      </c>
      <c r="C106" s="54" t="s">
        <v>106</v>
      </c>
      <c r="D106" s="449">
        <f>SUM(E106:I106)</f>
        <v>16</v>
      </c>
      <c r="E106" s="339"/>
      <c r="F106" s="444">
        <v>5</v>
      </c>
      <c r="G106" s="439">
        <v>1</v>
      </c>
      <c r="H106" s="443">
        <v>5</v>
      </c>
      <c r="I106" s="447">
        <v>5</v>
      </c>
    </row>
    <row r="107" spans="1:9" ht="47.25" x14ac:dyDescent="0.25">
      <c r="A107" s="52">
        <f>A106+1</f>
        <v>104</v>
      </c>
      <c r="B107" s="56">
        <v>6015</v>
      </c>
      <c r="C107" s="54" t="s">
        <v>109</v>
      </c>
      <c r="D107" s="449">
        <f>SUM(E107:I107)</f>
        <v>16</v>
      </c>
      <c r="E107" s="339"/>
      <c r="F107" s="444">
        <v>5</v>
      </c>
      <c r="G107" s="439">
        <v>1</v>
      </c>
      <c r="H107" s="443">
        <v>5</v>
      </c>
      <c r="I107" s="447">
        <v>5</v>
      </c>
    </row>
    <row r="108" spans="1:9" ht="63" x14ac:dyDescent="0.25">
      <c r="A108" s="52">
        <f>A107+1</f>
        <v>105</v>
      </c>
      <c r="B108" s="53">
        <v>5905</v>
      </c>
      <c r="C108" s="54" t="s">
        <v>101</v>
      </c>
      <c r="D108" s="449">
        <f>SUM(E108:I108)</f>
        <v>15</v>
      </c>
      <c r="E108" s="339"/>
      <c r="F108" s="444">
        <v>5</v>
      </c>
      <c r="G108" s="439">
        <v>1</v>
      </c>
      <c r="H108" s="402">
        <v>4</v>
      </c>
      <c r="I108" s="447">
        <v>5</v>
      </c>
    </row>
    <row r="109" spans="1:9" ht="15.75" x14ac:dyDescent="0.25">
      <c r="A109" s="253"/>
      <c r="B109" s="253"/>
      <c r="C109" s="253"/>
      <c r="D109" s="253"/>
      <c r="E109" s="253"/>
      <c r="F109" s="253"/>
      <c r="G109" s="253"/>
      <c r="H109" s="253"/>
      <c r="I109" s="253"/>
    </row>
    <row r="113" spans="2:3" x14ac:dyDescent="0.25">
      <c r="B113" s="46"/>
      <c r="C113" t="s">
        <v>155</v>
      </c>
    </row>
    <row r="114" spans="2:3" x14ac:dyDescent="0.25">
      <c r="B114" s="47"/>
      <c r="C114" t="s">
        <v>156</v>
      </c>
    </row>
    <row r="115" spans="2:3" x14ac:dyDescent="0.25">
      <c r="B115" s="48"/>
      <c r="C115" t="s">
        <v>157</v>
      </c>
    </row>
    <row r="116" spans="2:3" x14ac:dyDescent="0.25">
      <c r="B116" s="49"/>
      <c r="C116" t="s">
        <v>158</v>
      </c>
    </row>
    <row r="117" spans="2:3" x14ac:dyDescent="0.25">
      <c r="B117" s="50"/>
      <c r="C117" t="s">
        <v>159</v>
      </c>
    </row>
  </sheetData>
  <autoFilter ref="A3:I108">
    <sortState ref="A4:I108">
      <sortCondition descending="1" ref="D3:D108"/>
    </sortState>
  </autoFilter>
  <sortState ref="A5:D108">
    <sortCondition ref="B4"/>
  </sortState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zoomScale="75" zoomScaleNormal="75" workbookViewId="0">
      <pane ySplit="2" topLeftCell="A3" activePane="bottomLeft" state="frozen"/>
      <selection pane="bottomLeft" activeCell="Y71" sqref="Y71"/>
    </sheetView>
  </sheetViews>
  <sheetFormatPr defaultRowHeight="15" x14ac:dyDescent="0.25"/>
  <cols>
    <col min="3" max="3" width="47.42578125" customWidth="1"/>
    <col min="4" max="4" width="14.42578125" customWidth="1"/>
    <col min="5" max="5" width="14" customWidth="1"/>
    <col min="6" max="6" width="16.5703125" customWidth="1"/>
    <col min="7" max="7" width="12.42578125" customWidth="1"/>
    <col min="8" max="8" width="18.42578125" customWidth="1"/>
    <col min="9" max="9" width="16" customWidth="1"/>
    <col min="10" max="10" width="16.42578125" bestFit="1" customWidth="1"/>
    <col min="11" max="11" width="11.5703125" bestFit="1" customWidth="1"/>
    <col min="12" max="12" width="11.5703125" hidden="1" customWidth="1"/>
    <col min="13" max="13" width="11.5703125" customWidth="1"/>
    <col min="14" max="14" width="17.28515625" hidden="1" customWidth="1"/>
    <col min="15" max="15" width="17" hidden="1" customWidth="1"/>
    <col min="16" max="17" width="13.7109375" hidden="1" customWidth="1"/>
    <col min="18" max="18" width="12.7109375" hidden="1" customWidth="1"/>
    <col min="19" max="19" width="14.28515625" customWidth="1"/>
    <col min="20" max="20" width="13.5703125" customWidth="1"/>
    <col min="21" max="23" width="13.140625" customWidth="1"/>
    <col min="24" max="24" width="19.85546875" customWidth="1"/>
    <col min="25" max="25" width="17.85546875" customWidth="1"/>
  </cols>
  <sheetData>
    <row r="1" spans="1:25" ht="108" customHeight="1" thickBot="1" x14ac:dyDescent="0.3"/>
    <row r="2" spans="1:25" ht="99" customHeight="1" thickBot="1" x14ac:dyDescent="0.3">
      <c r="A2" s="14" t="s">
        <v>0</v>
      </c>
      <c r="B2" s="15" t="s">
        <v>3</v>
      </c>
      <c r="C2" s="16" t="s">
        <v>1</v>
      </c>
      <c r="D2" s="14" t="s">
        <v>127</v>
      </c>
      <c r="E2" s="15" t="s">
        <v>128</v>
      </c>
      <c r="F2" s="15" t="s">
        <v>12</v>
      </c>
      <c r="G2" s="16" t="s">
        <v>119</v>
      </c>
      <c r="H2" s="70" t="s">
        <v>129</v>
      </c>
      <c r="I2" s="71" t="s">
        <v>130</v>
      </c>
      <c r="J2" s="71" t="s">
        <v>11</v>
      </c>
      <c r="K2" s="71" t="s">
        <v>120</v>
      </c>
      <c r="L2" s="73" t="s">
        <v>142</v>
      </c>
      <c r="M2" s="72" t="s">
        <v>142</v>
      </c>
      <c r="N2" s="115" t="s">
        <v>131</v>
      </c>
      <c r="O2" s="12" t="s">
        <v>132</v>
      </c>
      <c r="P2" s="17" t="s">
        <v>133</v>
      </c>
      <c r="Q2" s="19" t="s">
        <v>141</v>
      </c>
      <c r="R2" s="19" t="s">
        <v>141</v>
      </c>
      <c r="S2" s="70" t="s">
        <v>250</v>
      </c>
      <c r="T2" s="71" t="s">
        <v>251</v>
      </c>
      <c r="U2" s="71" t="s">
        <v>253</v>
      </c>
      <c r="V2" s="71" t="s">
        <v>255</v>
      </c>
      <c r="W2" s="71" t="s">
        <v>252</v>
      </c>
      <c r="X2" s="71" t="s">
        <v>254</v>
      </c>
      <c r="Y2" s="17" t="s">
        <v>249</v>
      </c>
    </row>
    <row r="3" spans="1:25" ht="21.75" customHeight="1" thickBot="1" x14ac:dyDescent="0.3">
      <c r="A3" s="14"/>
      <c r="B3" s="20"/>
      <c r="C3" s="20"/>
      <c r="D3" s="18"/>
      <c r="E3" s="20"/>
      <c r="F3" s="20"/>
      <c r="G3" s="21"/>
      <c r="H3" s="116"/>
      <c r="I3" s="117"/>
      <c r="J3" s="117"/>
      <c r="K3" s="117"/>
      <c r="L3" s="118"/>
      <c r="M3" s="119"/>
      <c r="N3" s="20"/>
      <c r="O3" s="20"/>
      <c r="P3" s="23"/>
      <c r="Q3" s="22"/>
      <c r="R3" s="74"/>
      <c r="S3" s="75"/>
      <c r="T3" s="76"/>
      <c r="U3" s="76"/>
      <c r="V3" s="76"/>
      <c r="W3" s="76"/>
      <c r="X3" s="76"/>
      <c r="Y3" s="77"/>
    </row>
    <row r="4" spans="1:25" ht="36" x14ac:dyDescent="0.25">
      <c r="A4" s="78">
        <f t="shared" ref="A4:A41" si="0">A3+1</f>
        <v>1</v>
      </c>
      <c r="B4" s="125">
        <v>3002</v>
      </c>
      <c r="C4" s="126" t="s">
        <v>40</v>
      </c>
      <c r="D4" s="127">
        <f t="shared" ref="D4:D31" si="1">E4+F4</f>
        <v>4120</v>
      </c>
      <c r="E4" s="128">
        <v>859</v>
      </c>
      <c r="F4" s="129">
        <v>3261</v>
      </c>
      <c r="G4" s="130">
        <f t="shared" ref="G4:G31" si="2">F4/D4</f>
        <v>0.79150485436893203</v>
      </c>
      <c r="H4" s="131">
        <f t="shared" ref="H4:H35" si="3">I4+J4</f>
        <v>3236</v>
      </c>
      <c r="I4" s="129">
        <v>563</v>
      </c>
      <c r="J4" s="132">
        <v>2673</v>
      </c>
      <c r="K4" s="133">
        <f>(J4)/H4</f>
        <v>0.82601977750309019</v>
      </c>
      <c r="L4" s="133">
        <f t="shared" ref="L4:L35" si="4">K4-G4</f>
        <v>3.451492313415816E-2</v>
      </c>
      <c r="M4" s="134">
        <f t="shared" ref="M4:M35" si="5">(J4-F4)/(J4+F4)</f>
        <v>-9.9089989888776542E-2</v>
      </c>
      <c r="N4" s="135">
        <v>1422</v>
      </c>
      <c r="O4" s="136">
        <v>6981</v>
      </c>
      <c r="P4" s="137">
        <f t="shared" ref="P4:P35" si="6">O4/(O4+N4)</f>
        <v>0.83077472331310243</v>
      </c>
      <c r="Q4" s="138">
        <f t="shared" ref="Q4:Q35" si="7">P4-K4</f>
        <v>4.7549458100122344E-3</v>
      </c>
      <c r="R4" s="139">
        <f t="shared" ref="R4:R35" si="8">(O4-(F4+J4))/O4</f>
        <v>0.14997851310700472</v>
      </c>
      <c r="S4" s="140">
        <f t="shared" ref="S4:S35" si="9">T4+U4</f>
        <v>4869</v>
      </c>
      <c r="T4" s="141">
        <v>1422</v>
      </c>
      <c r="U4" s="141">
        <f t="shared" ref="U4:U35" si="10">W4-F4-J4</f>
        <v>3447</v>
      </c>
      <c r="V4" s="141">
        <v>0</v>
      </c>
      <c r="W4" s="141">
        <v>9381</v>
      </c>
      <c r="X4" s="142">
        <f t="shared" ref="X4:X35" si="11">W4/(V4+W4)</f>
        <v>1</v>
      </c>
      <c r="Y4" s="143">
        <f t="shared" ref="Y4:Y35" si="12">(U4-J4)/(U4+J4)</f>
        <v>0.12647058823529411</v>
      </c>
    </row>
    <row r="5" spans="1:25" ht="36" x14ac:dyDescent="0.25">
      <c r="A5" s="81">
        <f t="shared" si="0"/>
        <v>2</v>
      </c>
      <c r="B5" s="144">
        <v>3413</v>
      </c>
      <c r="C5" s="145" t="s">
        <v>48</v>
      </c>
      <c r="D5" s="146">
        <f t="shared" si="1"/>
        <v>12</v>
      </c>
      <c r="E5" s="147">
        <v>0</v>
      </c>
      <c r="F5" s="148">
        <v>12</v>
      </c>
      <c r="G5" s="149">
        <f t="shared" si="2"/>
        <v>1</v>
      </c>
      <c r="H5" s="150">
        <f t="shared" si="3"/>
        <v>21</v>
      </c>
      <c r="I5" s="148">
        <v>5</v>
      </c>
      <c r="J5" s="151">
        <v>16</v>
      </c>
      <c r="K5" s="152">
        <f>(J5)/H5</f>
        <v>0.76190476190476186</v>
      </c>
      <c r="L5" s="152">
        <f t="shared" si="4"/>
        <v>-0.23809523809523814</v>
      </c>
      <c r="M5" s="153">
        <f t="shared" si="5"/>
        <v>0.14285714285714285</v>
      </c>
      <c r="N5" s="154">
        <v>5</v>
      </c>
      <c r="O5" s="155">
        <v>31</v>
      </c>
      <c r="P5" s="156">
        <f t="shared" si="6"/>
        <v>0.86111111111111116</v>
      </c>
      <c r="Q5" s="157">
        <f t="shared" si="7"/>
        <v>9.9206349206349298E-2</v>
      </c>
      <c r="R5" s="158">
        <f t="shared" si="8"/>
        <v>9.6774193548387094E-2</v>
      </c>
      <c r="S5" s="159">
        <f t="shared" si="9"/>
        <v>14</v>
      </c>
      <c r="T5" s="160">
        <v>0</v>
      </c>
      <c r="U5" s="160">
        <f t="shared" si="10"/>
        <v>14</v>
      </c>
      <c r="V5" s="160">
        <v>5</v>
      </c>
      <c r="W5" s="160">
        <v>42</v>
      </c>
      <c r="X5" s="161">
        <f t="shared" si="11"/>
        <v>0.8936170212765957</v>
      </c>
      <c r="Y5" s="162">
        <f t="shared" si="12"/>
        <v>-6.6666666666666666E-2</v>
      </c>
    </row>
    <row r="6" spans="1:25" ht="36" x14ac:dyDescent="0.25">
      <c r="A6" s="81">
        <f t="shared" si="0"/>
        <v>3</v>
      </c>
      <c r="B6" s="144">
        <v>3408</v>
      </c>
      <c r="C6" s="145" t="s">
        <v>45</v>
      </c>
      <c r="D6" s="146">
        <f t="shared" si="1"/>
        <v>3332</v>
      </c>
      <c r="E6" s="147">
        <v>694</v>
      </c>
      <c r="F6" s="148">
        <v>2638</v>
      </c>
      <c r="G6" s="149">
        <f t="shared" si="2"/>
        <v>0.79171668667466988</v>
      </c>
      <c r="H6" s="150">
        <f t="shared" si="3"/>
        <v>2310</v>
      </c>
      <c r="I6" s="148">
        <v>483</v>
      </c>
      <c r="J6" s="151">
        <v>1827</v>
      </c>
      <c r="K6" s="152">
        <f>(J6)/H6</f>
        <v>0.79090909090909089</v>
      </c>
      <c r="L6" s="152">
        <f t="shared" si="4"/>
        <v>-8.0759576557898338E-4</v>
      </c>
      <c r="M6" s="153">
        <f t="shared" si="5"/>
        <v>-0.18163493840985442</v>
      </c>
      <c r="N6" s="154">
        <v>1279</v>
      </c>
      <c r="O6" s="155">
        <v>5075</v>
      </c>
      <c r="P6" s="156">
        <f t="shared" si="6"/>
        <v>0.79870947434686812</v>
      </c>
      <c r="Q6" s="157">
        <f t="shared" si="7"/>
        <v>7.8003834377772252E-3</v>
      </c>
      <c r="R6" s="158">
        <f t="shared" si="8"/>
        <v>0.12019704433497537</v>
      </c>
      <c r="S6" s="159">
        <f t="shared" si="9"/>
        <v>2349</v>
      </c>
      <c r="T6" s="160">
        <v>260</v>
      </c>
      <c r="U6" s="160">
        <f t="shared" si="10"/>
        <v>2089</v>
      </c>
      <c r="V6" s="160">
        <v>1437</v>
      </c>
      <c r="W6" s="160">
        <v>6554</v>
      </c>
      <c r="X6" s="161">
        <f t="shared" si="11"/>
        <v>0.82017269428106621</v>
      </c>
      <c r="Y6" s="162">
        <f t="shared" si="12"/>
        <v>6.6905005107252294E-2</v>
      </c>
    </row>
    <row r="7" spans="1:25" ht="36" x14ac:dyDescent="0.25">
      <c r="A7" s="81">
        <f t="shared" si="0"/>
        <v>4</v>
      </c>
      <c r="B7" s="144">
        <v>3412</v>
      </c>
      <c r="C7" s="145" t="s">
        <v>47</v>
      </c>
      <c r="D7" s="146">
        <f t="shared" si="1"/>
        <v>57</v>
      </c>
      <c r="E7" s="147">
        <v>9</v>
      </c>
      <c r="F7" s="148">
        <v>48</v>
      </c>
      <c r="G7" s="149">
        <f t="shared" si="2"/>
        <v>0.84210526315789469</v>
      </c>
      <c r="H7" s="150">
        <f t="shared" si="3"/>
        <v>73</v>
      </c>
      <c r="I7" s="148">
        <v>20</v>
      </c>
      <c r="J7" s="151">
        <v>53</v>
      </c>
      <c r="K7" s="152">
        <f>(J7)/H7</f>
        <v>0.72602739726027399</v>
      </c>
      <c r="L7" s="152">
        <f t="shared" si="4"/>
        <v>-0.1160778658976207</v>
      </c>
      <c r="M7" s="153">
        <f t="shared" si="5"/>
        <v>4.9504950495049507E-2</v>
      </c>
      <c r="N7" s="154">
        <v>35</v>
      </c>
      <c r="O7" s="155">
        <v>125</v>
      </c>
      <c r="P7" s="156">
        <f t="shared" si="6"/>
        <v>0.78125</v>
      </c>
      <c r="Q7" s="157">
        <f t="shared" si="7"/>
        <v>5.5222602739726012E-2</v>
      </c>
      <c r="R7" s="158">
        <f t="shared" si="8"/>
        <v>0.192</v>
      </c>
      <c r="S7" s="159">
        <f t="shared" si="9"/>
        <v>79</v>
      </c>
      <c r="T7" s="160">
        <v>19</v>
      </c>
      <c r="U7" s="160">
        <f t="shared" si="10"/>
        <v>60</v>
      </c>
      <c r="V7" s="160">
        <v>48</v>
      </c>
      <c r="W7" s="160">
        <v>161</v>
      </c>
      <c r="X7" s="161">
        <f t="shared" si="11"/>
        <v>0.77033492822966509</v>
      </c>
      <c r="Y7" s="162">
        <f t="shared" si="12"/>
        <v>6.1946902654867256E-2</v>
      </c>
    </row>
    <row r="8" spans="1:25" ht="36" x14ac:dyDescent="0.25">
      <c r="A8" s="81">
        <f t="shared" si="0"/>
        <v>5</v>
      </c>
      <c r="B8" s="144">
        <v>3414</v>
      </c>
      <c r="C8" s="145" t="s">
        <v>49</v>
      </c>
      <c r="D8" s="146">
        <f t="shared" si="1"/>
        <v>27</v>
      </c>
      <c r="E8" s="147">
        <v>10</v>
      </c>
      <c r="F8" s="148">
        <v>17</v>
      </c>
      <c r="G8" s="149">
        <f t="shared" si="2"/>
        <v>0.62962962962962965</v>
      </c>
      <c r="H8" s="150">
        <f t="shared" si="3"/>
        <v>0</v>
      </c>
      <c r="I8" s="148">
        <v>0</v>
      </c>
      <c r="J8" s="151">
        <v>0</v>
      </c>
      <c r="K8" s="152">
        <v>0</v>
      </c>
      <c r="L8" s="152">
        <f t="shared" si="4"/>
        <v>-0.62962962962962965</v>
      </c>
      <c r="M8" s="153">
        <f t="shared" si="5"/>
        <v>-1</v>
      </c>
      <c r="N8" s="154">
        <v>10</v>
      </c>
      <c r="O8" s="155">
        <v>20</v>
      </c>
      <c r="P8" s="156">
        <f t="shared" si="6"/>
        <v>0.66666666666666663</v>
      </c>
      <c r="Q8" s="157">
        <f t="shared" si="7"/>
        <v>0.66666666666666663</v>
      </c>
      <c r="R8" s="158">
        <f t="shared" si="8"/>
        <v>0.15</v>
      </c>
      <c r="S8" s="159">
        <f t="shared" si="9"/>
        <v>10</v>
      </c>
      <c r="T8" s="160">
        <v>0</v>
      </c>
      <c r="U8" s="160">
        <f t="shared" si="10"/>
        <v>10</v>
      </c>
      <c r="V8" s="160">
        <v>10</v>
      </c>
      <c r="W8" s="160">
        <v>27</v>
      </c>
      <c r="X8" s="161">
        <f t="shared" si="11"/>
        <v>0.72972972972972971</v>
      </c>
      <c r="Y8" s="162">
        <f t="shared" si="12"/>
        <v>1</v>
      </c>
    </row>
    <row r="9" spans="1:25" ht="36" x14ac:dyDescent="0.25">
      <c r="A9" s="81">
        <f t="shared" si="0"/>
        <v>6</v>
      </c>
      <c r="B9" s="163">
        <v>4003</v>
      </c>
      <c r="C9" s="145" t="s">
        <v>56</v>
      </c>
      <c r="D9" s="146">
        <f t="shared" si="1"/>
        <v>148</v>
      </c>
      <c r="E9" s="147">
        <v>25</v>
      </c>
      <c r="F9" s="148">
        <v>123</v>
      </c>
      <c r="G9" s="149">
        <f t="shared" si="2"/>
        <v>0.83108108108108103</v>
      </c>
      <c r="H9" s="150">
        <f t="shared" si="3"/>
        <v>180</v>
      </c>
      <c r="I9" s="148">
        <v>90</v>
      </c>
      <c r="J9" s="151">
        <v>90</v>
      </c>
      <c r="K9" s="152">
        <f t="shared" ref="K9:K40" si="13">(J9)/H9</f>
        <v>0.5</v>
      </c>
      <c r="L9" s="152">
        <f t="shared" si="4"/>
        <v>-0.33108108108108103</v>
      </c>
      <c r="M9" s="153">
        <f t="shared" si="5"/>
        <v>-0.15492957746478872</v>
      </c>
      <c r="N9" s="164">
        <v>130</v>
      </c>
      <c r="O9" s="165">
        <v>325</v>
      </c>
      <c r="P9" s="156">
        <f t="shared" si="6"/>
        <v>0.7142857142857143</v>
      </c>
      <c r="Q9" s="157">
        <f t="shared" si="7"/>
        <v>0.2142857142857143</v>
      </c>
      <c r="R9" s="158">
        <f t="shared" si="8"/>
        <v>0.3446153846153846</v>
      </c>
      <c r="S9" s="159">
        <f t="shared" si="9"/>
        <v>145</v>
      </c>
      <c r="T9" s="160">
        <v>21</v>
      </c>
      <c r="U9" s="160">
        <f t="shared" si="10"/>
        <v>124</v>
      </c>
      <c r="V9" s="160">
        <v>136</v>
      </c>
      <c r="W9" s="160">
        <v>337</v>
      </c>
      <c r="X9" s="161">
        <f t="shared" si="11"/>
        <v>0.71247357293868918</v>
      </c>
      <c r="Y9" s="162">
        <f t="shared" si="12"/>
        <v>0.15887850467289719</v>
      </c>
    </row>
    <row r="10" spans="1:25" ht="36" x14ac:dyDescent="0.25">
      <c r="A10" s="81">
        <f t="shared" si="0"/>
        <v>7</v>
      </c>
      <c r="B10" s="144">
        <v>2702</v>
      </c>
      <c r="C10" s="145" t="s">
        <v>39</v>
      </c>
      <c r="D10" s="146">
        <f t="shared" si="1"/>
        <v>354</v>
      </c>
      <c r="E10" s="147">
        <v>150</v>
      </c>
      <c r="F10" s="148">
        <v>204</v>
      </c>
      <c r="G10" s="149">
        <f t="shared" si="2"/>
        <v>0.57627118644067798</v>
      </c>
      <c r="H10" s="150">
        <f t="shared" si="3"/>
        <v>300</v>
      </c>
      <c r="I10" s="148">
        <v>94</v>
      </c>
      <c r="J10" s="151">
        <v>206</v>
      </c>
      <c r="K10" s="152">
        <f t="shared" si="13"/>
        <v>0.68666666666666665</v>
      </c>
      <c r="L10" s="152">
        <f t="shared" si="4"/>
        <v>0.11039548022598866</v>
      </c>
      <c r="M10" s="153">
        <f t="shared" si="5"/>
        <v>4.8780487804878049E-3</v>
      </c>
      <c r="N10" s="154">
        <v>253</v>
      </c>
      <c r="O10" s="155">
        <v>506</v>
      </c>
      <c r="P10" s="156">
        <f t="shared" si="6"/>
        <v>0.66666666666666663</v>
      </c>
      <c r="Q10" s="157">
        <f t="shared" si="7"/>
        <v>-2.0000000000000018E-2</v>
      </c>
      <c r="R10" s="158">
        <f t="shared" si="8"/>
        <v>0.18972332015810275</v>
      </c>
      <c r="S10" s="159">
        <f t="shared" si="9"/>
        <v>293</v>
      </c>
      <c r="T10" s="160">
        <v>33</v>
      </c>
      <c r="U10" s="160">
        <f t="shared" si="10"/>
        <v>260</v>
      </c>
      <c r="V10" s="160">
        <v>277</v>
      </c>
      <c r="W10" s="160">
        <v>670</v>
      </c>
      <c r="X10" s="161">
        <f t="shared" si="11"/>
        <v>0.70749736008447728</v>
      </c>
      <c r="Y10" s="162">
        <f t="shared" si="12"/>
        <v>0.11587982832618025</v>
      </c>
    </row>
    <row r="11" spans="1:25" ht="36" x14ac:dyDescent="0.25">
      <c r="A11" s="81">
        <f t="shared" si="0"/>
        <v>8</v>
      </c>
      <c r="B11" s="144">
        <v>3115</v>
      </c>
      <c r="C11" s="145" t="s">
        <v>42</v>
      </c>
      <c r="D11" s="146">
        <f t="shared" si="1"/>
        <v>26</v>
      </c>
      <c r="E11" s="147">
        <v>7</v>
      </c>
      <c r="F11" s="148">
        <v>19</v>
      </c>
      <c r="G11" s="149">
        <f t="shared" si="2"/>
        <v>0.73076923076923073</v>
      </c>
      <c r="H11" s="150">
        <f t="shared" si="3"/>
        <v>24</v>
      </c>
      <c r="I11" s="148">
        <v>14</v>
      </c>
      <c r="J11" s="151">
        <v>10</v>
      </c>
      <c r="K11" s="152">
        <f t="shared" si="13"/>
        <v>0.41666666666666669</v>
      </c>
      <c r="L11" s="152">
        <f t="shared" si="4"/>
        <v>-0.31410256410256404</v>
      </c>
      <c r="M11" s="153">
        <f t="shared" si="5"/>
        <v>-0.31034482758620691</v>
      </c>
      <c r="N11" s="154">
        <v>25</v>
      </c>
      <c r="O11" s="155">
        <v>44</v>
      </c>
      <c r="P11" s="156">
        <f t="shared" si="6"/>
        <v>0.6376811594202898</v>
      </c>
      <c r="Q11" s="157">
        <f t="shared" si="7"/>
        <v>0.22101449275362312</v>
      </c>
      <c r="R11" s="158">
        <f t="shared" si="8"/>
        <v>0.34090909090909088</v>
      </c>
      <c r="S11" s="159">
        <f t="shared" si="9"/>
        <v>30</v>
      </c>
      <c r="T11" s="160">
        <v>4</v>
      </c>
      <c r="U11" s="160">
        <f t="shared" si="10"/>
        <v>26</v>
      </c>
      <c r="V11" s="160">
        <v>25</v>
      </c>
      <c r="W11" s="160">
        <v>55</v>
      </c>
      <c r="X11" s="161">
        <f t="shared" si="11"/>
        <v>0.6875</v>
      </c>
      <c r="Y11" s="162">
        <f t="shared" si="12"/>
        <v>0.44444444444444442</v>
      </c>
    </row>
    <row r="12" spans="1:25" ht="36" x14ac:dyDescent="0.25">
      <c r="A12" s="81">
        <f t="shared" si="0"/>
        <v>9</v>
      </c>
      <c r="B12" s="166">
        <v>3512</v>
      </c>
      <c r="C12" s="145" t="s">
        <v>55</v>
      </c>
      <c r="D12" s="146">
        <f t="shared" si="1"/>
        <v>22</v>
      </c>
      <c r="E12" s="147">
        <v>12</v>
      </c>
      <c r="F12" s="148">
        <v>10</v>
      </c>
      <c r="G12" s="149">
        <f t="shared" si="2"/>
        <v>0.45454545454545453</v>
      </c>
      <c r="H12" s="150">
        <f t="shared" si="3"/>
        <v>12</v>
      </c>
      <c r="I12" s="148">
        <v>6</v>
      </c>
      <c r="J12" s="151">
        <v>6</v>
      </c>
      <c r="K12" s="152">
        <f t="shared" si="13"/>
        <v>0.5</v>
      </c>
      <c r="L12" s="152">
        <f t="shared" si="4"/>
        <v>4.545454545454547E-2</v>
      </c>
      <c r="M12" s="153">
        <f t="shared" si="5"/>
        <v>-0.25</v>
      </c>
      <c r="N12" s="154">
        <v>20</v>
      </c>
      <c r="O12" s="167">
        <v>18</v>
      </c>
      <c r="P12" s="156">
        <f t="shared" si="6"/>
        <v>0.47368421052631576</v>
      </c>
      <c r="Q12" s="157">
        <f t="shared" si="7"/>
        <v>-2.6315789473684237E-2</v>
      </c>
      <c r="R12" s="158">
        <f t="shared" si="8"/>
        <v>0.1111111111111111</v>
      </c>
      <c r="S12" s="159">
        <f t="shared" si="9"/>
        <v>44</v>
      </c>
      <c r="T12" s="160">
        <v>5</v>
      </c>
      <c r="U12" s="160">
        <f t="shared" si="10"/>
        <v>39</v>
      </c>
      <c r="V12" s="160">
        <v>25</v>
      </c>
      <c r="W12" s="160">
        <v>55</v>
      </c>
      <c r="X12" s="161">
        <f t="shared" si="11"/>
        <v>0.6875</v>
      </c>
      <c r="Y12" s="162">
        <f t="shared" si="12"/>
        <v>0.73333333333333328</v>
      </c>
    </row>
    <row r="13" spans="1:25" ht="36" x14ac:dyDescent="0.25">
      <c r="A13" s="81">
        <f t="shared" si="0"/>
        <v>10</v>
      </c>
      <c r="B13" s="144">
        <v>2102</v>
      </c>
      <c r="C13" s="145" t="s">
        <v>32</v>
      </c>
      <c r="D13" s="146">
        <f t="shared" si="1"/>
        <v>1405</v>
      </c>
      <c r="E13" s="147">
        <v>440</v>
      </c>
      <c r="F13" s="148">
        <v>965</v>
      </c>
      <c r="G13" s="149">
        <f t="shared" si="2"/>
        <v>0.68683274021352314</v>
      </c>
      <c r="H13" s="150">
        <f t="shared" si="3"/>
        <v>1086</v>
      </c>
      <c r="I13" s="148">
        <v>415</v>
      </c>
      <c r="J13" s="151">
        <v>671</v>
      </c>
      <c r="K13" s="152">
        <f t="shared" si="13"/>
        <v>0.61786372007366486</v>
      </c>
      <c r="L13" s="152">
        <f t="shared" si="4"/>
        <v>-6.8969020139858284E-2</v>
      </c>
      <c r="M13" s="153">
        <f t="shared" si="5"/>
        <v>-0.17970660146699266</v>
      </c>
      <c r="N13" s="154">
        <v>985</v>
      </c>
      <c r="O13" s="155">
        <v>1857</v>
      </c>
      <c r="P13" s="156">
        <f t="shared" si="6"/>
        <v>0.65341308937368048</v>
      </c>
      <c r="Q13" s="157">
        <f t="shared" si="7"/>
        <v>3.5549369300015621E-2</v>
      </c>
      <c r="R13" s="158">
        <f t="shared" si="8"/>
        <v>0.11900915455035002</v>
      </c>
      <c r="S13" s="159">
        <f t="shared" si="9"/>
        <v>1049</v>
      </c>
      <c r="T13" s="160">
        <v>320</v>
      </c>
      <c r="U13" s="160">
        <f t="shared" si="10"/>
        <v>729</v>
      </c>
      <c r="V13" s="160">
        <v>1175</v>
      </c>
      <c r="W13" s="160">
        <v>2365</v>
      </c>
      <c r="X13" s="161">
        <f t="shared" si="11"/>
        <v>0.66807909604519777</v>
      </c>
      <c r="Y13" s="162">
        <f t="shared" si="12"/>
        <v>4.1428571428571426E-2</v>
      </c>
    </row>
    <row r="14" spans="1:25" ht="36" x14ac:dyDescent="0.25">
      <c r="A14" s="81">
        <f t="shared" si="0"/>
        <v>11</v>
      </c>
      <c r="B14" s="144">
        <v>2502</v>
      </c>
      <c r="C14" s="145" t="s">
        <v>37</v>
      </c>
      <c r="D14" s="146">
        <f t="shared" si="1"/>
        <v>961</v>
      </c>
      <c r="E14" s="147">
        <v>390</v>
      </c>
      <c r="F14" s="148">
        <v>571</v>
      </c>
      <c r="G14" s="149">
        <f t="shared" si="2"/>
        <v>0.59417273673257021</v>
      </c>
      <c r="H14" s="150">
        <f t="shared" si="3"/>
        <v>559</v>
      </c>
      <c r="I14" s="148">
        <v>160</v>
      </c>
      <c r="J14" s="151">
        <v>399</v>
      </c>
      <c r="K14" s="152">
        <f t="shared" si="13"/>
        <v>0.71377459749552774</v>
      </c>
      <c r="L14" s="152">
        <f t="shared" si="4"/>
        <v>0.11960186076295753</v>
      </c>
      <c r="M14" s="153">
        <f t="shared" si="5"/>
        <v>-0.17731958762886599</v>
      </c>
      <c r="N14" s="154">
        <v>618</v>
      </c>
      <c r="O14" s="155">
        <v>1100</v>
      </c>
      <c r="P14" s="156">
        <f t="shared" si="6"/>
        <v>0.640279394644936</v>
      </c>
      <c r="Q14" s="157">
        <f t="shared" si="7"/>
        <v>-7.3495202850591745E-2</v>
      </c>
      <c r="R14" s="158">
        <f t="shared" si="8"/>
        <v>0.11818181818181818</v>
      </c>
      <c r="S14" s="159">
        <f t="shared" si="9"/>
        <v>654</v>
      </c>
      <c r="T14" s="160">
        <v>185</v>
      </c>
      <c r="U14" s="160">
        <f t="shared" si="10"/>
        <v>469</v>
      </c>
      <c r="V14" s="160">
        <v>735</v>
      </c>
      <c r="W14" s="160">
        <v>1439</v>
      </c>
      <c r="X14" s="161">
        <f t="shared" si="11"/>
        <v>0.66191352345906163</v>
      </c>
      <c r="Y14" s="162">
        <f t="shared" si="12"/>
        <v>8.0645161290322578E-2</v>
      </c>
    </row>
    <row r="15" spans="1:25" ht="36" x14ac:dyDescent="0.25">
      <c r="A15" s="81">
        <f t="shared" si="0"/>
        <v>12</v>
      </c>
      <c r="B15" s="144">
        <v>3409</v>
      </c>
      <c r="C15" s="145" t="s">
        <v>46</v>
      </c>
      <c r="D15" s="146">
        <f t="shared" si="1"/>
        <v>6758</v>
      </c>
      <c r="E15" s="147">
        <v>2931</v>
      </c>
      <c r="F15" s="148">
        <v>3827</v>
      </c>
      <c r="G15" s="149">
        <f t="shared" si="2"/>
        <v>0.56629180230837528</v>
      </c>
      <c r="H15" s="150">
        <f t="shared" si="3"/>
        <v>5023</v>
      </c>
      <c r="I15" s="148">
        <v>1700</v>
      </c>
      <c r="J15" s="151">
        <v>3323</v>
      </c>
      <c r="K15" s="152">
        <f t="shared" si="13"/>
        <v>0.66155683854270353</v>
      </c>
      <c r="L15" s="152">
        <f t="shared" si="4"/>
        <v>9.5265036234328249E-2</v>
      </c>
      <c r="M15" s="153">
        <f t="shared" si="5"/>
        <v>-7.0489510489510493E-2</v>
      </c>
      <c r="N15" s="154">
        <v>5220</v>
      </c>
      <c r="O15" s="155">
        <v>8515</v>
      </c>
      <c r="P15" s="156">
        <f t="shared" si="6"/>
        <v>0.61994903531124868</v>
      </c>
      <c r="Q15" s="157">
        <f t="shared" si="7"/>
        <v>-4.1607803231454854E-2</v>
      </c>
      <c r="R15" s="158">
        <f t="shared" si="8"/>
        <v>0.16030534351145037</v>
      </c>
      <c r="S15" s="159">
        <f t="shared" si="9"/>
        <v>5414</v>
      </c>
      <c r="T15" s="160">
        <v>1224</v>
      </c>
      <c r="U15" s="160">
        <f t="shared" si="10"/>
        <v>4190</v>
      </c>
      <c r="V15" s="160">
        <v>5855</v>
      </c>
      <c r="W15" s="160">
        <v>11340</v>
      </c>
      <c r="X15" s="161">
        <f t="shared" si="11"/>
        <v>0.6594940389648154</v>
      </c>
      <c r="Y15" s="162">
        <f t="shared" si="12"/>
        <v>0.11539997337947558</v>
      </c>
    </row>
    <row r="16" spans="1:25" ht="36" x14ac:dyDescent="0.25">
      <c r="A16" s="81">
        <f t="shared" si="0"/>
        <v>13</v>
      </c>
      <c r="B16" s="144">
        <v>3415</v>
      </c>
      <c r="C16" s="145" t="s">
        <v>50</v>
      </c>
      <c r="D16" s="146">
        <f t="shared" si="1"/>
        <v>56</v>
      </c>
      <c r="E16" s="147">
        <v>25</v>
      </c>
      <c r="F16" s="148">
        <v>31</v>
      </c>
      <c r="G16" s="149">
        <f t="shared" si="2"/>
        <v>0.5535714285714286</v>
      </c>
      <c r="H16" s="150">
        <f t="shared" si="3"/>
        <v>44</v>
      </c>
      <c r="I16" s="148">
        <v>20</v>
      </c>
      <c r="J16" s="151">
        <v>24</v>
      </c>
      <c r="K16" s="152">
        <f t="shared" si="13"/>
        <v>0.54545454545454541</v>
      </c>
      <c r="L16" s="152">
        <f t="shared" si="4"/>
        <v>-8.116883116883189E-3</v>
      </c>
      <c r="M16" s="153">
        <f t="shared" si="5"/>
        <v>-0.12727272727272726</v>
      </c>
      <c r="N16" s="154">
        <v>47</v>
      </c>
      <c r="O16" s="155">
        <v>70</v>
      </c>
      <c r="P16" s="156">
        <f t="shared" si="6"/>
        <v>0.59829059829059827</v>
      </c>
      <c r="Q16" s="157">
        <f t="shared" si="7"/>
        <v>5.283605283605286E-2</v>
      </c>
      <c r="R16" s="158">
        <f t="shared" si="8"/>
        <v>0.21428571428571427</v>
      </c>
      <c r="S16" s="159">
        <f t="shared" si="9"/>
        <v>42</v>
      </c>
      <c r="T16" s="160">
        <v>5</v>
      </c>
      <c r="U16" s="160">
        <f t="shared" si="10"/>
        <v>37</v>
      </c>
      <c r="V16" s="160">
        <v>50</v>
      </c>
      <c r="W16" s="160">
        <v>92</v>
      </c>
      <c r="X16" s="161">
        <f t="shared" si="11"/>
        <v>0.647887323943662</v>
      </c>
      <c r="Y16" s="162">
        <f t="shared" si="12"/>
        <v>0.21311475409836064</v>
      </c>
    </row>
    <row r="17" spans="1:25" ht="36" x14ac:dyDescent="0.25">
      <c r="A17" s="81">
        <f t="shared" si="0"/>
        <v>14</v>
      </c>
      <c r="B17" s="168">
        <v>6013</v>
      </c>
      <c r="C17" s="145" t="s">
        <v>108</v>
      </c>
      <c r="D17" s="146">
        <f t="shared" si="1"/>
        <v>494</v>
      </c>
      <c r="E17" s="147">
        <v>175</v>
      </c>
      <c r="F17" s="148">
        <v>319</v>
      </c>
      <c r="G17" s="149">
        <f t="shared" si="2"/>
        <v>0.64574898785425106</v>
      </c>
      <c r="H17" s="150">
        <f t="shared" si="3"/>
        <v>658</v>
      </c>
      <c r="I17" s="148">
        <v>313</v>
      </c>
      <c r="J17" s="151">
        <v>345</v>
      </c>
      <c r="K17" s="152">
        <f t="shared" si="13"/>
        <v>0.5243161094224924</v>
      </c>
      <c r="L17" s="152">
        <f t="shared" si="4"/>
        <v>-0.12143287843175865</v>
      </c>
      <c r="M17" s="153">
        <f t="shared" si="5"/>
        <v>3.9156626506024098E-2</v>
      </c>
      <c r="N17" s="154">
        <v>356</v>
      </c>
      <c r="O17" s="169">
        <v>772</v>
      </c>
      <c r="P17" s="156">
        <f t="shared" si="6"/>
        <v>0.68439716312056742</v>
      </c>
      <c r="Q17" s="157">
        <f t="shared" si="7"/>
        <v>0.16008105369807502</v>
      </c>
      <c r="R17" s="158">
        <f t="shared" si="8"/>
        <v>0.13989637305699482</v>
      </c>
      <c r="S17" s="159">
        <f t="shared" si="9"/>
        <v>567</v>
      </c>
      <c r="T17" s="160">
        <v>232</v>
      </c>
      <c r="U17" s="160">
        <f t="shared" si="10"/>
        <v>335</v>
      </c>
      <c r="V17" s="160">
        <v>545</v>
      </c>
      <c r="W17" s="160">
        <v>999</v>
      </c>
      <c r="X17" s="161">
        <f t="shared" si="11"/>
        <v>0.647020725388601</v>
      </c>
      <c r="Y17" s="162">
        <f t="shared" si="12"/>
        <v>-1.4705882352941176E-2</v>
      </c>
    </row>
    <row r="18" spans="1:25" ht="36" x14ac:dyDescent="0.25">
      <c r="A18" s="81">
        <f t="shared" si="0"/>
        <v>15</v>
      </c>
      <c r="B18" s="144">
        <v>3422</v>
      </c>
      <c r="C18" s="145" t="s">
        <v>53</v>
      </c>
      <c r="D18" s="146">
        <f t="shared" si="1"/>
        <v>3411</v>
      </c>
      <c r="E18" s="147">
        <v>1307</v>
      </c>
      <c r="F18" s="148">
        <v>2104</v>
      </c>
      <c r="G18" s="149">
        <f t="shared" si="2"/>
        <v>0.61682790970389911</v>
      </c>
      <c r="H18" s="150">
        <f t="shared" si="3"/>
        <v>2195</v>
      </c>
      <c r="I18" s="148">
        <v>962</v>
      </c>
      <c r="J18" s="151">
        <v>1233</v>
      </c>
      <c r="K18" s="152">
        <f t="shared" si="13"/>
        <v>0.56173120728929382</v>
      </c>
      <c r="L18" s="152">
        <f t="shared" si="4"/>
        <v>-5.5096702414605292E-2</v>
      </c>
      <c r="M18" s="153">
        <f t="shared" si="5"/>
        <v>-0.26101288582559184</v>
      </c>
      <c r="N18" s="154">
        <v>2469</v>
      </c>
      <c r="O18" s="155">
        <v>3871</v>
      </c>
      <c r="P18" s="156">
        <f t="shared" si="6"/>
        <v>0.61056782334384863</v>
      </c>
      <c r="Q18" s="157">
        <f t="shared" si="7"/>
        <v>4.8836616054554804E-2</v>
      </c>
      <c r="R18" s="158">
        <f t="shared" si="8"/>
        <v>0.13794885042624644</v>
      </c>
      <c r="S18" s="159">
        <f t="shared" si="9"/>
        <v>2439</v>
      </c>
      <c r="T18" s="160">
        <v>610</v>
      </c>
      <c r="U18" s="160">
        <f t="shared" si="10"/>
        <v>1829</v>
      </c>
      <c r="V18" s="160">
        <v>2879</v>
      </c>
      <c r="W18" s="160">
        <v>5166</v>
      </c>
      <c r="X18" s="161">
        <f t="shared" si="11"/>
        <v>0.64213797389683036</v>
      </c>
      <c r="Y18" s="162">
        <f t="shared" si="12"/>
        <v>0.19464402351404311</v>
      </c>
    </row>
    <row r="19" spans="1:25" ht="36" x14ac:dyDescent="0.25">
      <c r="A19" s="81">
        <f t="shared" si="0"/>
        <v>16</v>
      </c>
      <c r="B19" s="144">
        <v>1902</v>
      </c>
      <c r="C19" s="145" t="s">
        <v>30</v>
      </c>
      <c r="D19" s="146">
        <f t="shared" si="1"/>
        <v>1996</v>
      </c>
      <c r="E19" s="147">
        <v>643</v>
      </c>
      <c r="F19" s="148">
        <v>1353</v>
      </c>
      <c r="G19" s="149">
        <f t="shared" si="2"/>
        <v>0.67785571142284573</v>
      </c>
      <c r="H19" s="150">
        <f t="shared" si="3"/>
        <v>2406</v>
      </c>
      <c r="I19" s="148">
        <v>1196</v>
      </c>
      <c r="J19" s="151">
        <v>1210</v>
      </c>
      <c r="K19" s="152">
        <f t="shared" si="13"/>
        <v>0.50290939318370742</v>
      </c>
      <c r="L19" s="152">
        <f t="shared" si="4"/>
        <v>-0.17494631823913831</v>
      </c>
      <c r="M19" s="153">
        <f t="shared" si="5"/>
        <v>-5.5793991416309016E-2</v>
      </c>
      <c r="N19" s="154">
        <v>2021</v>
      </c>
      <c r="O19" s="155">
        <v>3032</v>
      </c>
      <c r="P19" s="156">
        <f t="shared" si="6"/>
        <v>0.60003958044725902</v>
      </c>
      <c r="Q19" s="157">
        <f t="shared" si="7"/>
        <v>9.7130187263551604E-2</v>
      </c>
      <c r="R19" s="158">
        <f t="shared" si="8"/>
        <v>0.15468337730870713</v>
      </c>
      <c r="S19" s="159">
        <f t="shared" si="9"/>
        <v>2623</v>
      </c>
      <c r="T19" s="160">
        <v>735</v>
      </c>
      <c r="U19" s="160">
        <f t="shared" si="10"/>
        <v>1888</v>
      </c>
      <c r="V19" s="160">
        <v>2574</v>
      </c>
      <c r="W19" s="160">
        <v>4451</v>
      </c>
      <c r="X19" s="161">
        <f t="shared" si="11"/>
        <v>0.63359430604982203</v>
      </c>
      <c r="Y19" s="162">
        <f t="shared" si="12"/>
        <v>0.21885087153001936</v>
      </c>
    </row>
    <row r="20" spans="1:25" ht="36" x14ac:dyDescent="0.25">
      <c r="A20" s="81">
        <f t="shared" si="0"/>
        <v>17</v>
      </c>
      <c r="B20" s="144">
        <v>3202</v>
      </c>
      <c r="C20" s="145" t="s">
        <v>43</v>
      </c>
      <c r="D20" s="146">
        <f t="shared" si="1"/>
        <v>1787</v>
      </c>
      <c r="E20" s="147">
        <v>710</v>
      </c>
      <c r="F20" s="148">
        <v>1077</v>
      </c>
      <c r="G20" s="149">
        <f t="shared" si="2"/>
        <v>0.60268606603245667</v>
      </c>
      <c r="H20" s="150">
        <f t="shared" si="3"/>
        <v>1238</v>
      </c>
      <c r="I20" s="148">
        <v>453</v>
      </c>
      <c r="J20" s="151">
        <v>785</v>
      </c>
      <c r="K20" s="152">
        <f t="shared" si="13"/>
        <v>0.63408723747980611</v>
      </c>
      <c r="L20" s="152">
        <f t="shared" si="4"/>
        <v>3.1401171447349441E-2</v>
      </c>
      <c r="M20" s="153">
        <f t="shared" si="5"/>
        <v>-0.15682062298603652</v>
      </c>
      <c r="N20" s="154">
        <v>1328</v>
      </c>
      <c r="O20" s="155">
        <v>2072</v>
      </c>
      <c r="P20" s="156">
        <f t="shared" si="6"/>
        <v>0.60941176470588232</v>
      </c>
      <c r="Q20" s="157">
        <f t="shared" si="7"/>
        <v>-2.467547277392379E-2</v>
      </c>
      <c r="R20" s="158">
        <f t="shared" si="8"/>
        <v>0.10135135135135136</v>
      </c>
      <c r="S20" s="159">
        <f t="shared" si="9"/>
        <v>1215</v>
      </c>
      <c r="T20" s="160">
        <v>456</v>
      </c>
      <c r="U20" s="160">
        <f t="shared" si="10"/>
        <v>759</v>
      </c>
      <c r="V20" s="160">
        <v>1619</v>
      </c>
      <c r="W20" s="160">
        <v>2621</v>
      </c>
      <c r="X20" s="161">
        <f t="shared" si="11"/>
        <v>0.61816037735849061</v>
      </c>
      <c r="Y20" s="162">
        <f t="shared" si="12"/>
        <v>-1.683937823834197E-2</v>
      </c>
    </row>
    <row r="21" spans="1:25" ht="36" x14ac:dyDescent="0.25">
      <c r="A21" s="81">
        <f t="shared" si="0"/>
        <v>18</v>
      </c>
      <c r="B21" s="144">
        <v>2202</v>
      </c>
      <c r="C21" s="145" t="s">
        <v>34</v>
      </c>
      <c r="D21" s="146">
        <f t="shared" si="1"/>
        <v>305</v>
      </c>
      <c r="E21" s="147">
        <v>100</v>
      </c>
      <c r="F21" s="148">
        <v>205</v>
      </c>
      <c r="G21" s="149">
        <f t="shared" si="2"/>
        <v>0.67213114754098358</v>
      </c>
      <c r="H21" s="150">
        <f t="shared" si="3"/>
        <v>330</v>
      </c>
      <c r="I21" s="148">
        <v>198</v>
      </c>
      <c r="J21" s="151">
        <v>132</v>
      </c>
      <c r="K21" s="152">
        <f t="shared" si="13"/>
        <v>0.4</v>
      </c>
      <c r="L21" s="152">
        <f t="shared" si="4"/>
        <v>-0.27213114754098355</v>
      </c>
      <c r="M21" s="153">
        <f t="shared" si="5"/>
        <v>-0.21661721068249259</v>
      </c>
      <c r="N21" s="154">
        <v>352</v>
      </c>
      <c r="O21" s="155">
        <v>467</v>
      </c>
      <c r="P21" s="156">
        <f t="shared" si="6"/>
        <v>0.57020757020757018</v>
      </c>
      <c r="Q21" s="157">
        <f t="shared" si="7"/>
        <v>0.17020757020757016</v>
      </c>
      <c r="R21" s="158">
        <f t="shared" si="8"/>
        <v>0.27837259100642398</v>
      </c>
      <c r="S21" s="159">
        <f t="shared" si="9"/>
        <v>391</v>
      </c>
      <c r="T21" s="160">
        <v>95</v>
      </c>
      <c r="U21" s="160">
        <f t="shared" si="10"/>
        <v>296</v>
      </c>
      <c r="V21" s="160">
        <v>393</v>
      </c>
      <c r="W21" s="160">
        <v>633</v>
      </c>
      <c r="X21" s="161">
        <f t="shared" si="11"/>
        <v>0.61695906432748537</v>
      </c>
      <c r="Y21" s="162">
        <f t="shared" si="12"/>
        <v>0.38317757009345793</v>
      </c>
    </row>
    <row r="22" spans="1:25" ht="36" x14ac:dyDescent="0.25">
      <c r="A22" s="81">
        <f t="shared" si="0"/>
        <v>19</v>
      </c>
      <c r="B22" s="144">
        <v>3302</v>
      </c>
      <c r="C22" s="145" t="s">
        <v>44</v>
      </c>
      <c r="D22" s="146">
        <f t="shared" si="1"/>
        <v>2684</v>
      </c>
      <c r="E22" s="147">
        <v>1000</v>
      </c>
      <c r="F22" s="148">
        <v>1684</v>
      </c>
      <c r="G22" s="149">
        <f t="shared" si="2"/>
        <v>0.6274217585692996</v>
      </c>
      <c r="H22" s="150">
        <f t="shared" si="3"/>
        <v>2442</v>
      </c>
      <c r="I22" s="148">
        <v>1000</v>
      </c>
      <c r="J22" s="151">
        <v>1442</v>
      </c>
      <c r="K22" s="152">
        <f t="shared" si="13"/>
        <v>0.59049959049959055</v>
      </c>
      <c r="L22" s="152">
        <f t="shared" si="4"/>
        <v>-3.6922168069709049E-2</v>
      </c>
      <c r="M22" s="153">
        <f t="shared" si="5"/>
        <v>-7.7415227127319255E-2</v>
      </c>
      <c r="N22" s="154">
        <v>2452</v>
      </c>
      <c r="O22" s="155">
        <v>3882</v>
      </c>
      <c r="P22" s="156">
        <f t="shared" si="6"/>
        <v>0.61288285443637514</v>
      </c>
      <c r="Q22" s="157">
        <f t="shared" si="7"/>
        <v>2.2383263936784581E-2</v>
      </c>
      <c r="R22" s="158">
        <f t="shared" si="8"/>
        <v>0.19474497681607419</v>
      </c>
      <c r="S22" s="159">
        <f t="shared" si="9"/>
        <v>3424</v>
      </c>
      <c r="T22" s="160">
        <v>1213</v>
      </c>
      <c r="U22" s="160">
        <f t="shared" si="10"/>
        <v>2211</v>
      </c>
      <c r="V22" s="160">
        <v>3415</v>
      </c>
      <c r="W22" s="160">
        <v>5337</v>
      </c>
      <c r="X22" s="161">
        <f t="shared" si="11"/>
        <v>0.60980347349177333</v>
      </c>
      <c r="Y22" s="162">
        <f t="shared" si="12"/>
        <v>0.21051190802080483</v>
      </c>
    </row>
    <row r="23" spans="1:25" ht="36" x14ac:dyDescent="0.25">
      <c r="A23" s="81">
        <f t="shared" si="0"/>
        <v>20</v>
      </c>
      <c r="B23" s="144">
        <v>3419</v>
      </c>
      <c r="C23" s="145" t="s">
        <v>51</v>
      </c>
      <c r="D23" s="146">
        <f t="shared" si="1"/>
        <v>501</v>
      </c>
      <c r="E23" s="147">
        <v>249</v>
      </c>
      <c r="F23" s="148">
        <v>252</v>
      </c>
      <c r="G23" s="149">
        <f t="shared" si="2"/>
        <v>0.50299401197604787</v>
      </c>
      <c r="H23" s="150">
        <f t="shared" si="3"/>
        <v>347</v>
      </c>
      <c r="I23" s="148">
        <v>166</v>
      </c>
      <c r="J23" s="151">
        <v>181</v>
      </c>
      <c r="K23" s="152">
        <f t="shared" si="13"/>
        <v>0.52161383285302598</v>
      </c>
      <c r="L23" s="152">
        <f t="shared" si="4"/>
        <v>1.861982087697811E-2</v>
      </c>
      <c r="M23" s="153">
        <f t="shared" si="5"/>
        <v>-0.16397228637413394</v>
      </c>
      <c r="N23" s="154">
        <v>453</v>
      </c>
      <c r="O23" s="155">
        <v>533</v>
      </c>
      <c r="P23" s="156">
        <f t="shared" si="6"/>
        <v>0.54056795131845847</v>
      </c>
      <c r="Q23" s="157">
        <f t="shared" si="7"/>
        <v>1.895411846543249E-2</v>
      </c>
      <c r="R23" s="158">
        <f t="shared" si="8"/>
        <v>0.18761726078799248</v>
      </c>
      <c r="S23" s="159">
        <f t="shared" si="9"/>
        <v>491</v>
      </c>
      <c r="T23" s="160">
        <v>115</v>
      </c>
      <c r="U23" s="160">
        <f t="shared" si="10"/>
        <v>376</v>
      </c>
      <c r="V23" s="160">
        <v>530</v>
      </c>
      <c r="W23" s="160">
        <v>809</v>
      </c>
      <c r="X23" s="161">
        <f t="shared" si="11"/>
        <v>0.60418222554144885</v>
      </c>
      <c r="Y23" s="162">
        <f t="shared" si="12"/>
        <v>0.35008976660682228</v>
      </c>
    </row>
    <row r="24" spans="1:25" ht="36" x14ac:dyDescent="0.25">
      <c r="A24" s="81">
        <f t="shared" si="0"/>
        <v>21</v>
      </c>
      <c r="B24" s="31">
        <v>802</v>
      </c>
      <c r="C24" s="170" t="s">
        <v>19</v>
      </c>
      <c r="D24" s="171">
        <f t="shared" si="1"/>
        <v>581</v>
      </c>
      <c r="E24" s="172">
        <v>291</v>
      </c>
      <c r="F24" s="173">
        <v>290</v>
      </c>
      <c r="G24" s="174">
        <f t="shared" si="2"/>
        <v>0.49913941480206542</v>
      </c>
      <c r="H24" s="175">
        <f t="shared" si="3"/>
        <v>427</v>
      </c>
      <c r="I24" s="173">
        <v>186</v>
      </c>
      <c r="J24" s="176">
        <v>241</v>
      </c>
      <c r="K24" s="177">
        <f t="shared" si="13"/>
        <v>0.56440281030444961</v>
      </c>
      <c r="L24" s="177">
        <f t="shared" si="4"/>
        <v>6.5263395502384192E-2</v>
      </c>
      <c r="M24" s="178">
        <f t="shared" si="5"/>
        <v>-9.2278719397363471E-2</v>
      </c>
      <c r="N24" s="179">
        <v>477</v>
      </c>
      <c r="O24" s="180">
        <v>665</v>
      </c>
      <c r="P24" s="181">
        <f t="shared" si="6"/>
        <v>0.58231173380035028</v>
      </c>
      <c r="Q24" s="182">
        <f t="shared" si="7"/>
        <v>1.7908923495900675E-2</v>
      </c>
      <c r="R24" s="183">
        <f t="shared" si="8"/>
        <v>0.20150375939849624</v>
      </c>
      <c r="S24" s="184">
        <f t="shared" si="9"/>
        <v>1093</v>
      </c>
      <c r="T24" s="185">
        <v>674</v>
      </c>
      <c r="U24" s="185">
        <f t="shared" si="10"/>
        <v>419</v>
      </c>
      <c r="V24" s="185">
        <v>674</v>
      </c>
      <c r="W24" s="185">
        <v>950</v>
      </c>
      <c r="X24" s="186">
        <f t="shared" si="11"/>
        <v>0.58497536945812811</v>
      </c>
      <c r="Y24" s="240">
        <f t="shared" si="12"/>
        <v>0.26969696969696971</v>
      </c>
    </row>
    <row r="25" spans="1:25" ht="36" x14ac:dyDescent="0.25">
      <c r="A25" s="81">
        <f t="shared" si="0"/>
        <v>22</v>
      </c>
      <c r="B25" s="36">
        <v>4023</v>
      </c>
      <c r="C25" s="170" t="s">
        <v>62</v>
      </c>
      <c r="D25" s="171">
        <f t="shared" si="1"/>
        <v>716</v>
      </c>
      <c r="E25" s="172">
        <v>395</v>
      </c>
      <c r="F25" s="173">
        <v>321</v>
      </c>
      <c r="G25" s="174">
        <f t="shared" si="2"/>
        <v>0.4483240223463687</v>
      </c>
      <c r="H25" s="175">
        <f t="shared" si="3"/>
        <v>884</v>
      </c>
      <c r="I25" s="173">
        <v>193</v>
      </c>
      <c r="J25" s="176">
        <v>691</v>
      </c>
      <c r="K25" s="177">
        <f t="shared" si="13"/>
        <v>0.78167420814479638</v>
      </c>
      <c r="L25" s="177">
        <f t="shared" si="4"/>
        <v>0.33335018579842768</v>
      </c>
      <c r="M25" s="178">
        <f t="shared" si="5"/>
        <v>0.36561264822134387</v>
      </c>
      <c r="N25" s="187">
        <v>622</v>
      </c>
      <c r="O25" s="188">
        <v>1229</v>
      </c>
      <c r="P25" s="181">
        <f t="shared" si="6"/>
        <v>0.66396542409508374</v>
      </c>
      <c r="Q25" s="182">
        <f t="shared" si="7"/>
        <v>-0.11770878404971263</v>
      </c>
      <c r="R25" s="183">
        <f t="shared" si="8"/>
        <v>0.17656631407648496</v>
      </c>
      <c r="S25" s="184">
        <f t="shared" si="9"/>
        <v>978</v>
      </c>
      <c r="T25" s="185">
        <v>494</v>
      </c>
      <c r="U25" s="185">
        <f t="shared" si="10"/>
        <v>484</v>
      </c>
      <c r="V25" s="185">
        <v>1082</v>
      </c>
      <c r="W25" s="185">
        <v>1496</v>
      </c>
      <c r="X25" s="186">
        <f t="shared" si="11"/>
        <v>0.58029480217222651</v>
      </c>
      <c r="Y25" s="240">
        <f t="shared" si="12"/>
        <v>-0.17617021276595746</v>
      </c>
    </row>
    <row r="26" spans="1:25" ht="36" x14ac:dyDescent="0.25">
      <c r="A26" s="81">
        <f t="shared" si="0"/>
        <v>23</v>
      </c>
      <c r="B26" s="36">
        <v>4099</v>
      </c>
      <c r="C26" s="170" t="s">
        <v>72</v>
      </c>
      <c r="D26" s="171">
        <f t="shared" si="1"/>
        <v>6767</v>
      </c>
      <c r="E26" s="172">
        <v>4054</v>
      </c>
      <c r="F26" s="173">
        <v>2713</v>
      </c>
      <c r="G26" s="174">
        <f t="shared" si="2"/>
        <v>0.40091621102408748</v>
      </c>
      <c r="H26" s="175">
        <f t="shared" si="3"/>
        <v>3997</v>
      </c>
      <c r="I26" s="173">
        <v>1485</v>
      </c>
      <c r="J26" s="176">
        <v>2512</v>
      </c>
      <c r="K26" s="177">
        <f t="shared" si="13"/>
        <v>0.62847135351513639</v>
      </c>
      <c r="L26" s="177">
        <f t="shared" si="4"/>
        <v>0.22755514249104891</v>
      </c>
      <c r="M26" s="178">
        <f t="shared" si="5"/>
        <v>-3.8468899521531104E-2</v>
      </c>
      <c r="N26" s="187">
        <v>5739</v>
      </c>
      <c r="O26" s="188">
        <v>6062</v>
      </c>
      <c r="P26" s="181">
        <f t="shared" si="6"/>
        <v>0.5136852809083976</v>
      </c>
      <c r="Q26" s="182">
        <f t="shared" si="7"/>
        <v>-0.11478607260673879</v>
      </c>
      <c r="R26" s="183">
        <f t="shared" si="8"/>
        <v>0.13807324315407457</v>
      </c>
      <c r="S26" s="184">
        <f t="shared" si="9"/>
        <v>4828</v>
      </c>
      <c r="T26" s="185">
        <v>1072</v>
      </c>
      <c r="U26" s="185">
        <f t="shared" si="10"/>
        <v>3756</v>
      </c>
      <c r="V26" s="185">
        <v>6611</v>
      </c>
      <c r="W26" s="185">
        <v>8981</v>
      </c>
      <c r="X26" s="186">
        <f t="shared" si="11"/>
        <v>0.57600051308363265</v>
      </c>
      <c r="Y26" s="240">
        <f t="shared" si="12"/>
        <v>0.19846841097638801</v>
      </c>
    </row>
    <row r="27" spans="1:25" ht="36" x14ac:dyDescent="0.25">
      <c r="A27" s="81">
        <f t="shared" si="0"/>
        <v>24</v>
      </c>
      <c r="B27" s="28">
        <v>6015</v>
      </c>
      <c r="C27" s="170" t="s">
        <v>109</v>
      </c>
      <c r="D27" s="171">
        <f t="shared" si="1"/>
        <v>108</v>
      </c>
      <c r="E27" s="172">
        <v>71</v>
      </c>
      <c r="F27" s="173">
        <v>37</v>
      </c>
      <c r="G27" s="174">
        <f t="shared" si="2"/>
        <v>0.34259259259259262</v>
      </c>
      <c r="H27" s="175">
        <f t="shared" si="3"/>
        <v>219</v>
      </c>
      <c r="I27" s="173">
        <v>87</v>
      </c>
      <c r="J27" s="176">
        <v>132</v>
      </c>
      <c r="K27" s="177">
        <f t="shared" si="13"/>
        <v>0.60273972602739723</v>
      </c>
      <c r="L27" s="177">
        <f t="shared" si="4"/>
        <v>0.26014713343480461</v>
      </c>
      <c r="M27" s="178">
        <f t="shared" si="5"/>
        <v>0.56213017751479288</v>
      </c>
      <c r="N27" s="179">
        <v>180</v>
      </c>
      <c r="O27" s="189">
        <v>244</v>
      </c>
      <c r="P27" s="181">
        <f t="shared" si="6"/>
        <v>0.57547169811320753</v>
      </c>
      <c r="Q27" s="182">
        <f t="shared" si="7"/>
        <v>-2.7268027914189696E-2</v>
      </c>
      <c r="R27" s="183">
        <f t="shared" si="8"/>
        <v>0.30737704918032788</v>
      </c>
      <c r="S27" s="184">
        <f t="shared" si="9"/>
        <v>295</v>
      </c>
      <c r="T27" s="185">
        <v>109</v>
      </c>
      <c r="U27" s="185">
        <f t="shared" si="10"/>
        <v>186</v>
      </c>
      <c r="V27" s="185">
        <v>267</v>
      </c>
      <c r="W27" s="185">
        <v>355</v>
      </c>
      <c r="X27" s="186">
        <f t="shared" si="11"/>
        <v>0.57073954983922826</v>
      </c>
      <c r="Y27" s="240">
        <f t="shared" si="12"/>
        <v>0.16981132075471697</v>
      </c>
    </row>
    <row r="28" spans="1:25" ht="48" x14ac:dyDescent="0.25">
      <c r="A28" s="81">
        <f t="shared" si="0"/>
        <v>25</v>
      </c>
      <c r="B28" s="30">
        <v>5714</v>
      </c>
      <c r="C28" s="170" t="s">
        <v>95</v>
      </c>
      <c r="D28" s="171">
        <f t="shared" si="1"/>
        <v>4</v>
      </c>
      <c r="E28" s="172">
        <v>1</v>
      </c>
      <c r="F28" s="173">
        <v>3</v>
      </c>
      <c r="G28" s="174">
        <f t="shared" si="2"/>
        <v>0.75</v>
      </c>
      <c r="H28" s="175">
        <f t="shared" si="3"/>
        <v>6</v>
      </c>
      <c r="I28" s="173">
        <v>4</v>
      </c>
      <c r="J28" s="176">
        <v>2</v>
      </c>
      <c r="K28" s="177">
        <f t="shared" si="13"/>
        <v>0.33333333333333331</v>
      </c>
      <c r="L28" s="177">
        <f t="shared" si="4"/>
        <v>-0.41666666666666669</v>
      </c>
      <c r="M28" s="178">
        <f t="shared" si="5"/>
        <v>-0.2</v>
      </c>
      <c r="N28" s="190">
        <v>6</v>
      </c>
      <c r="O28" s="191">
        <v>6</v>
      </c>
      <c r="P28" s="181">
        <f t="shared" si="6"/>
        <v>0.5</v>
      </c>
      <c r="Q28" s="182">
        <f t="shared" si="7"/>
        <v>0.16666666666666669</v>
      </c>
      <c r="R28" s="183">
        <f t="shared" si="8"/>
        <v>0.16666666666666666</v>
      </c>
      <c r="S28" s="184">
        <f t="shared" si="9"/>
        <v>5</v>
      </c>
      <c r="T28" s="185">
        <v>2</v>
      </c>
      <c r="U28" s="185">
        <f t="shared" si="10"/>
        <v>3</v>
      </c>
      <c r="V28" s="185">
        <v>7</v>
      </c>
      <c r="W28" s="185">
        <v>8</v>
      </c>
      <c r="X28" s="186">
        <f t="shared" si="11"/>
        <v>0.53333333333333333</v>
      </c>
      <c r="Y28" s="240">
        <f t="shared" si="12"/>
        <v>0.2</v>
      </c>
    </row>
    <row r="29" spans="1:25" ht="36" x14ac:dyDescent="0.25">
      <c r="A29" s="81">
        <f t="shared" si="0"/>
        <v>26</v>
      </c>
      <c r="B29" s="37">
        <v>1802</v>
      </c>
      <c r="C29" s="170" t="s">
        <v>29</v>
      </c>
      <c r="D29" s="171">
        <f t="shared" si="1"/>
        <v>907</v>
      </c>
      <c r="E29" s="172">
        <v>472</v>
      </c>
      <c r="F29" s="173">
        <v>435</v>
      </c>
      <c r="G29" s="174">
        <f t="shared" si="2"/>
        <v>0.47960308710033078</v>
      </c>
      <c r="H29" s="175">
        <f t="shared" si="3"/>
        <v>708</v>
      </c>
      <c r="I29" s="173">
        <v>312</v>
      </c>
      <c r="J29" s="176">
        <v>396</v>
      </c>
      <c r="K29" s="177">
        <f t="shared" si="13"/>
        <v>0.55932203389830504</v>
      </c>
      <c r="L29" s="177">
        <f t="shared" si="4"/>
        <v>7.9718946797974255E-2</v>
      </c>
      <c r="M29" s="178">
        <f t="shared" si="5"/>
        <v>-4.6931407942238268E-2</v>
      </c>
      <c r="N29" s="179">
        <v>901</v>
      </c>
      <c r="O29" s="192">
        <v>986</v>
      </c>
      <c r="P29" s="181">
        <f t="shared" si="6"/>
        <v>0.52252252252252251</v>
      </c>
      <c r="Q29" s="182">
        <f t="shared" si="7"/>
        <v>-3.6799511375782523E-2</v>
      </c>
      <c r="R29" s="183">
        <f t="shared" si="8"/>
        <v>0.15720081135902636</v>
      </c>
      <c r="S29" s="184">
        <f t="shared" si="9"/>
        <v>845</v>
      </c>
      <c r="T29" s="185">
        <v>370</v>
      </c>
      <c r="U29" s="185">
        <f t="shared" si="10"/>
        <v>475</v>
      </c>
      <c r="V29" s="185">
        <v>1154</v>
      </c>
      <c r="W29" s="185">
        <v>1306</v>
      </c>
      <c r="X29" s="186">
        <f t="shared" si="11"/>
        <v>0.53089430894308942</v>
      </c>
      <c r="Y29" s="240">
        <f t="shared" si="12"/>
        <v>9.0700344431687716E-2</v>
      </c>
    </row>
    <row r="30" spans="1:25" ht="36" x14ac:dyDescent="0.25">
      <c r="A30" s="81">
        <f t="shared" si="0"/>
        <v>27</v>
      </c>
      <c r="B30" s="29">
        <v>3421</v>
      </c>
      <c r="C30" s="170" t="s">
        <v>52</v>
      </c>
      <c r="D30" s="171">
        <f t="shared" si="1"/>
        <v>53</v>
      </c>
      <c r="E30" s="172">
        <v>20</v>
      </c>
      <c r="F30" s="173">
        <v>33</v>
      </c>
      <c r="G30" s="174">
        <f t="shared" si="2"/>
        <v>0.62264150943396224</v>
      </c>
      <c r="H30" s="175">
        <f t="shared" si="3"/>
        <v>52</v>
      </c>
      <c r="I30" s="173">
        <v>20</v>
      </c>
      <c r="J30" s="176">
        <v>32</v>
      </c>
      <c r="K30" s="177">
        <f t="shared" si="13"/>
        <v>0.61538461538461542</v>
      </c>
      <c r="L30" s="177">
        <f t="shared" si="4"/>
        <v>-7.2568940493468181E-3</v>
      </c>
      <c r="M30" s="178">
        <f t="shared" si="5"/>
        <v>-1.5384615384615385E-2</v>
      </c>
      <c r="N30" s="179">
        <v>45</v>
      </c>
      <c r="O30" s="193">
        <v>82</v>
      </c>
      <c r="P30" s="181">
        <f t="shared" si="6"/>
        <v>0.64566929133858264</v>
      </c>
      <c r="Q30" s="182">
        <f t="shared" si="7"/>
        <v>3.0284675953967222E-2</v>
      </c>
      <c r="R30" s="183">
        <f t="shared" si="8"/>
        <v>0.2073170731707317</v>
      </c>
      <c r="S30" s="184">
        <f t="shared" si="9"/>
        <v>85</v>
      </c>
      <c r="T30" s="185">
        <v>50</v>
      </c>
      <c r="U30" s="185">
        <f t="shared" si="10"/>
        <v>35</v>
      </c>
      <c r="V30" s="185">
        <v>90</v>
      </c>
      <c r="W30" s="185">
        <v>100</v>
      </c>
      <c r="X30" s="186">
        <f t="shared" si="11"/>
        <v>0.52631578947368418</v>
      </c>
      <c r="Y30" s="240">
        <f t="shared" si="12"/>
        <v>4.4776119402985072E-2</v>
      </c>
    </row>
    <row r="31" spans="1:25" ht="36" x14ac:dyDescent="0.25">
      <c r="A31" s="81">
        <f t="shared" si="0"/>
        <v>28</v>
      </c>
      <c r="B31" s="36">
        <v>4054</v>
      </c>
      <c r="C31" s="170" t="s">
        <v>70</v>
      </c>
      <c r="D31" s="171">
        <f t="shared" si="1"/>
        <v>25</v>
      </c>
      <c r="E31" s="172">
        <v>9</v>
      </c>
      <c r="F31" s="173">
        <v>16</v>
      </c>
      <c r="G31" s="174">
        <f t="shared" si="2"/>
        <v>0.64</v>
      </c>
      <c r="H31" s="175">
        <f t="shared" si="3"/>
        <v>43</v>
      </c>
      <c r="I31" s="173">
        <v>23</v>
      </c>
      <c r="J31" s="176">
        <v>20</v>
      </c>
      <c r="K31" s="177">
        <f t="shared" si="13"/>
        <v>0.46511627906976744</v>
      </c>
      <c r="L31" s="177">
        <f t="shared" si="4"/>
        <v>-0.17488372093023258</v>
      </c>
      <c r="M31" s="178">
        <f t="shared" si="5"/>
        <v>0.1111111111111111</v>
      </c>
      <c r="N31" s="187">
        <v>35</v>
      </c>
      <c r="O31" s="188">
        <v>44</v>
      </c>
      <c r="P31" s="181">
        <f t="shared" si="6"/>
        <v>0.55696202531645567</v>
      </c>
      <c r="Q31" s="182">
        <f t="shared" si="7"/>
        <v>9.1845746246688231E-2</v>
      </c>
      <c r="R31" s="183">
        <f t="shared" si="8"/>
        <v>0.18181818181818182</v>
      </c>
      <c r="S31" s="184">
        <f t="shared" si="9"/>
        <v>63</v>
      </c>
      <c r="T31" s="185">
        <v>33</v>
      </c>
      <c r="U31" s="185">
        <f t="shared" si="10"/>
        <v>30</v>
      </c>
      <c r="V31" s="185">
        <v>65</v>
      </c>
      <c r="W31" s="185">
        <v>66</v>
      </c>
      <c r="X31" s="186">
        <f t="shared" si="11"/>
        <v>0.50381679389312972</v>
      </c>
      <c r="Y31" s="240">
        <f t="shared" si="12"/>
        <v>0.2</v>
      </c>
    </row>
    <row r="32" spans="1:25" ht="36" x14ac:dyDescent="0.25">
      <c r="A32" s="81">
        <f t="shared" si="0"/>
        <v>29</v>
      </c>
      <c r="B32" s="29">
        <v>2110</v>
      </c>
      <c r="C32" s="170" t="s">
        <v>33</v>
      </c>
      <c r="D32" s="175">
        <v>0</v>
      </c>
      <c r="E32" s="172">
        <v>0</v>
      </c>
      <c r="F32" s="173">
        <v>0</v>
      </c>
      <c r="G32" s="174">
        <v>0</v>
      </c>
      <c r="H32" s="175">
        <f t="shared" si="3"/>
        <v>3</v>
      </c>
      <c r="I32" s="173">
        <v>1</v>
      </c>
      <c r="J32" s="194">
        <v>2</v>
      </c>
      <c r="K32" s="177">
        <f t="shared" si="13"/>
        <v>0.66666666666666663</v>
      </c>
      <c r="L32" s="177">
        <f t="shared" si="4"/>
        <v>0.66666666666666663</v>
      </c>
      <c r="M32" s="178">
        <f t="shared" si="5"/>
        <v>1</v>
      </c>
      <c r="N32" s="179">
        <v>1</v>
      </c>
      <c r="O32" s="193">
        <v>2</v>
      </c>
      <c r="P32" s="181">
        <f t="shared" si="6"/>
        <v>0.66666666666666663</v>
      </c>
      <c r="Q32" s="182">
        <f t="shared" si="7"/>
        <v>0</v>
      </c>
      <c r="R32" s="183">
        <f t="shared" si="8"/>
        <v>0</v>
      </c>
      <c r="S32" s="184">
        <f t="shared" si="9"/>
        <v>1</v>
      </c>
      <c r="T32" s="185">
        <v>1</v>
      </c>
      <c r="U32" s="185">
        <f t="shared" si="10"/>
        <v>0</v>
      </c>
      <c r="V32" s="185">
        <v>2</v>
      </c>
      <c r="W32" s="185">
        <v>2</v>
      </c>
      <c r="X32" s="186">
        <f t="shared" si="11"/>
        <v>0.5</v>
      </c>
      <c r="Y32" s="240">
        <f t="shared" si="12"/>
        <v>-1</v>
      </c>
    </row>
    <row r="33" spans="1:25" ht="36" x14ac:dyDescent="0.25">
      <c r="A33" s="81">
        <f t="shared" si="0"/>
        <v>30</v>
      </c>
      <c r="B33" s="36">
        <v>4050</v>
      </c>
      <c r="C33" s="170" t="s">
        <v>68</v>
      </c>
      <c r="D33" s="171">
        <f t="shared" ref="D33:D51" si="14">E33+F33</f>
        <v>247</v>
      </c>
      <c r="E33" s="172">
        <v>125</v>
      </c>
      <c r="F33" s="173">
        <v>122</v>
      </c>
      <c r="G33" s="174">
        <f t="shared" ref="G33:G64" si="15">F33/D33</f>
        <v>0.49392712550607287</v>
      </c>
      <c r="H33" s="175">
        <f t="shared" si="3"/>
        <v>299</v>
      </c>
      <c r="I33" s="173">
        <v>169</v>
      </c>
      <c r="J33" s="176">
        <v>130</v>
      </c>
      <c r="K33" s="177">
        <f t="shared" si="13"/>
        <v>0.43478260869565216</v>
      </c>
      <c r="L33" s="177">
        <f t="shared" si="4"/>
        <v>-5.9144516810420711E-2</v>
      </c>
      <c r="M33" s="178">
        <f t="shared" si="5"/>
        <v>3.1746031746031744E-2</v>
      </c>
      <c r="N33" s="187">
        <v>321</v>
      </c>
      <c r="O33" s="188">
        <v>305</v>
      </c>
      <c r="P33" s="181">
        <f t="shared" si="6"/>
        <v>0.48722044728434505</v>
      </c>
      <c r="Q33" s="182">
        <f t="shared" si="7"/>
        <v>5.2437838588692887E-2</v>
      </c>
      <c r="R33" s="183">
        <f t="shared" si="8"/>
        <v>0.17377049180327869</v>
      </c>
      <c r="S33" s="184">
        <f t="shared" si="9"/>
        <v>272</v>
      </c>
      <c r="T33" s="185">
        <v>115</v>
      </c>
      <c r="U33" s="185">
        <f t="shared" si="10"/>
        <v>157</v>
      </c>
      <c r="V33" s="185">
        <v>409</v>
      </c>
      <c r="W33" s="185">
        <v>409</v>
      </c>
      <c r="X33" s="186">
        <f t="shared" si="11"/>
        <v>0.5</v>
      </c>
      <c r="Y33" s="240">
        <f t="shared" si="12"/>
        <v>9.4076655052264813E-2</v>
      </c>
    </row>
    <row r="34" spans="1:25" ht="36" x14ac:dyDescent="0.25">
      <c r="A34" s="81">
        <f t="shared" si="0"/>
        <v>31</v>
      </c>
      <c r="B34" s="28">
        <v>4044</v>
      </c>
      <c r="C34" s="170" t="s">
        <v>66</v>
      </c>
      <c r="D34" s="171">
        <f t="shared" si="14"/>
        <v>25</v>
      </c>
      <c r="E34" s="172">
        <v>17</v>
      </c>
      <c r="F34" s="173">
        <v>8</v>
      </c>
      <c r="G34" s="174">
        <f t="shared" si="15"/>
        <v>0.32</v>
      </c>
      <c r="H34" s="175">
        <f t="shared" si="3"/>
        <v>38</v>
      </c>
      <c r="I34" s="173">
        <v>25</v>
      </c>
      <c r="J34" s="176">
        <v>13</v>
      </c>
      <c r="K34" s="177">
        <f t="shared" si="13"/>
        <v>0.34210526315789475</v>
      </c>
      <c r="L34" s="177">
        <f t="shared" si="4"/>
        <v>2.2105263157894739E-2</v>
      </c>
      <c r="M34" s="178">
        <f t="shared" si="5"/>
        <v>0.23809523809523808</v>
      </c>
      <c r="N34" s="179">
        <v>47</v>
      </c>
      <c r="O34" s="195">
        <v>27</v>
      </c>
      <c r="P34" s="181">
        <f t="shared" si="6"/>
        <v>0.36486486486486486</v>
      </c>
      <c r="Q34" s="182">
        <f t="shared" si="7"/>
        <v>2.2759601706970112E-2</v>
      </c>
      <c r="R34" s="183">
        <f t="shared" si="8"/>
        <v>0.22222222222222221</v>
      </c>
      <c r="S34" s="184">
        <f t="shared" si="9"/>
        <v>45</v>
      </c>
      <c r="T34" s="185">
        <v>12</v>
      </c>
      <c r="U34" s="185">
        <f t="shared" si="10"/>
        <v>33</v>
      </c>
      <c r="V34" s="185">
        <v>54</v>
      </c>
      <c r="W34" s="185">
        <v>54</v>
      </c>
      <c r="X34" s="186">
        <f t="shared" si="11"/>
        <v>0.5</v>
      </c>
      <c r="Y34" s="240">
        <f t="shared" si="12"/>
        <v>0.43478260869565216</v>
      </c>
    </row>
    <row r="35" spans="1:25" ht="36" x14ac:dyDescent="0.25">
      <c r="A35" s="81">
        <f t="shared" si="0"/>
        <v>32</v>
      </c>
      <c r="B35" s="29">
        <v>5905</v>
      </c>
      <c r="C35" s="170" t="s">
        <v>101</v>
      </c>
      <c r="D35" s="171">
        <f t="shared" si="14"/>
        <v>19</v>
      </c>
      <c r="E35" s="172">
        <v>1</v>
      </c>
      <c r="F35" s="173">
        <v>18</v>
      </c>
      <c r="G35" s="174">
        <f t="shared" si="15"/>
        <v>0.94736842105263153</v>
      </c>
      <c r="H35" s="175">
        <f t="shared" si="3"/>
        <v>15</v>
      </c>
      <c r="I35" s="173">
        <v>15</v>
      </c>
      <c r="J35" s="176">
        <v>0</v>
      </c>
      <c r="K35" s="177">
        <f t="shared" si="13"/>
        <v>0</v>
      </c>
      <c r="L35" s="177">
        <f t="shared" si="4"/>
        <v>-0.94736842105263153</v>
      </c>
      <c r="M35" s="178">
        <f t="shared" si="5"/>
        <v>-1</v>
      </c>
      <c r="N35" s="179">
        <v>32</v>
      </c>
      <c r="O35" s="193">
        <v>33</v>
      </c>
      <c r="P35" s="181">
        <f t="shared" si="6"/>
        <v>0.50769230769230766</v>
      </c>
      <c r="Q35" s="182">
        <f t="shared" si="7"/>
        <v>0.50769230769230766</v>
      </c>
      <c r="R35" s="183">
        <f t="shared" si="8"/>
        <v>0.45454545454545453</v>
      </c>
      <c r="S35" s="184">
        <f t="shared" si="9"/>
        <v>74</v>
      </c>
      <c r="T35" s="185">
        <v>38</v>
      </c>
      <c r="U35" s="185">
        <f t="shared" si="10"/>
        <v>36</v>
      </c>
      <c r="V35" s="185">
        <v>54</v>
      </c>
      <c r="W35" s="185">
        <v>54</v>
      </c>
      <c r="X35" s="186">
        <f t="shared" si="11"/>
        <v>0.5</v>
      </c>
      <c r="Y35" s="240">
        <f t="shared" si="12"/>
        <v>1</v>
      </c>
    </row>
    <row r="36" spans="1:25" ht="48" x14ac:dyDescent="0.25">
      <c r="A36" s="81">
        <f t="shared" si="0"/>
        <v>33</v>
      </c>
      <c r="B36" s="36">
        <v>4021</v>
      </c>
      <c r="C36" s="170" t="s">
        <v>60</v>
      </c>
      <c r="D36" s="171">
        <f t="shared" si="14"/>
        <v>1734</v>
      </c>
      <c r="E36" s="172">
        <v>1046</v>
      </c>
      <c r="F36" s="173">
        <v>688</v>
      </c>
      <c r="G36" s="174">
        <f t="shared" si="15"/>
        <v>0.39677047289504036</v>
      </c>
      <c r="H36" s="175">
        <f t="shared" ref="H36:H67" si="16">I36+J36</f>
        <v>1730</v>
      </c>
      <c r="I36" s="173">
        <v>806</v>
      </c>
      <c r="J36" s="176">
        <v>924</v>
      </c>
      <c r="K36" s="177">
        <f t="shared" si="13"/>
        <v>0.53410404624277452</v>
      </c>
      <c r="L36" s="177">
        <f t="shared" ref="L36:L67" si="17">K36-G36</f>
        <v>0.13733357334773416</v>
      </c>
      <c r="M36" s="178">
        <f t="shared" ref="M36:M67" si="18">(J36-F36)/(J36+F36)</f>
        <v>0.14640198511166252</v>
      </c>
      <c r="N36" s="187">
        <v>1996</v>
      </c>
      <c r="O36" s="188">
        <v>1907</v>
      </c>
      <c r="P36" s="181">
        <f t="shared" ref="P36:P67" si="19">O36/(O36+N36)</f>
        <v>0.48859851396361775</v>
      </c>
      <c r="Q36" s="182">
        <f t="shared" ref="Q36:Q67" si="20">P36-K36</f>
        <v>-4.5505532279156768E-2</v>
      </c>
      <c r="R36" s="183">
        <f t="shared" ref="R36:R67" si="21">(O36-(F36+J36))/O36</f>
        <v>0.1546932354483482</v>
      </c>
      <c r="S36" s="184">
        <f t="shared" ref="S36:S67" si="22">T36+U36</f>
        <v>1678</v>
      </c>
      <c r="T36" s="185">
        <v>750</v>
      </c>
      <c r="U36" s="185">
        <f t="shared" ref="U36:U67" si="23">W36-F36-J36</f>
        <v>928</v>
      </c>
      <c r="V36" s="185">
        <v>2602</v>
      </c>
      <c r="W36" s="185">
        <v>2540</v>
      </c>
      <c r="X36" s="186">
        <f t="shared" ref="X36:X67" si="24">W36/(V36+W36)</f>
        <v>0.4939712174251264</v>
      </c>
      <c r="Y36" s="240">
        <f t="shared" ref="Y36:Y67" si="25">(U36-J36)/(U36+J36)</f>
        <v>2.1598272138228943E-3</v>
      </c>
    </row>
    <row r="37" spans="1:25" ht="36" x14ac:dyDescent="0.25">
      <c r="A37" s="81">
        <f t="shared" si="0"/>
        <v>34</v>
      </c>
      <c r="B37" s="29">
        <v>6002</v>
      </c>
      <c r="C37" s="170" t="s">
        <v>10</v>
      </c>
      <c r="D37" s="171">
        <f t="shared" si="14"/>
        <v>3412</v>
      </c>
      <c r="E37" s="172">
        <v>1941</v>
      </c>
      <c r="F37" s="173">
        <v>1471</v>
      </c>
      <c r="G37" s="174">
        <f t="shared" si="15"/>
        <v>0.43112543962485345</v>
      </c>
      <c r="H37" s="175">
        <f t="shared" si="16"/>
        <v>4132</v>
      </c>
      <c r="I37" s="173">
        <v>2465</v>
      </c>
      <c r="J37" s="176">
        <v>1667</v>
      </c>
      <c r="K37" s="177">
        <f t="shared" si="13"/>
        <v>0.40343659244917718</v>
      </c>
      <c r="L37" s="177">
        <f t="shared" si="17"/>
        <v>-2.7688847175676268E-2</v>
      </c>
      <c r="M37" s="178">
        <f t="shared" si="18"/>
        <v>6.2460165710643722E-2</v>
      </c>
      <c r="N37" s="179">
        <v>5036</v>
      </c>
      <c r="O37" s="193">
        <v>3966</v>
      </c>
      <c r="P37" s="181">
        <f t="shared" si="19"/>
        <v>0.44056876249722282</v>
      </c>
      <c r="Q37" s="182">
        <f t="shared" si="20"/>
        <v>3.7132170048045643E-2</v>
      </c>
      <c r="R37" s="183">
        <f t="shared" si="21"/>
        <v>0.20877458396369139</v>
      </c>
      <c r="S37" s="184">
        <f t="shared" si="22"/>
        <v>4280</v>
      </c>
      <c r="T37" s="185">
        <v>1963</v>
      </c>
      <c r="U37" s="185">
        <f t="shared" si="23"/>
        <v>2317</v>
      </c>
      <c r="V37" s="185">
        <v>6369</v>
      </c>
      <c r="W37" s="185">
        <v>5455</v>
      </c>
      <c r="X37" s="186">
        <f t="shared" si="24"/>
        <v>0.46134979702300405</v>
      </c>
      <c r="Y37" s="240">
        <f t="shared" si="25"/>
        <v>0.16315261044176707</v>
      </c>
    </row>
    <row r="38" spans="1:25" ht="36" x14ac:dyDescent="0.25">
      <c r="A38" s="81">
        <f t="shared" si="0"/>
        <v>35</v>
      </c>
      <c r="B38" s="28">
        <v>5007</v>
      </c>
      <c r="C38" s="170" t="s">
        <v>75</v>
      </c>
      <c r="D38" s="171">
        <f t="shared" si="14"/>
        <v>128</v>
      </c>
      <c r="E38" s="172">
        <v>71</v>
      </c>
      <c r="F38" s="173">
        <v>57</v>
      </c>
      <c r="G38" s="174">
        <f t="shared" si="15"/>
        <v>0.4453125</v>
      </c>
      <c r="H38" s="175">
        <f t="shared" si="16"/>
        <v>105</v>
      </c>
      <c r="I38" s="173">
        <v>52</v>
      </c>
      <c r="J38" s="176">
        <v>53</v>
      </c>
      <c r="K38" s="177">
        <f t="shared" si="13"/>
        <v>0.50476190476190474</v>
      </c>
      <c r="L38" s="177">
        <f t="shared" si="17"/>
        <v>5.9449404761904745E-2</v>
      </c>
      <c r="M38" s="178">
        <f t="shared" si="18"/>
        <v>-3.6363636363636362E-2</v>
      </c>
      <c r="N38" s="179">
        <v>151</v>
      </c>
      <c r="O38" s="189">
        <v>110</v>
      </c>
      <c r="P38" s="181">
        <f t="shared" si="19"/>
        <v>0.42145593869731801</v>
      </c>
      <c r="Q38" s="182">
        <f t="shared" si="20"/>
        <v>-8.3305966064586734E-2</v>
      </c>
      <c r="R38" s="183">
        <f t="shared" si="21"/>
        <v>0</v>
      </c>
      <c r="S38" s="184">
        <f t="shared" si="22"/>
        <v>66</v>
      </c>
      <c r="T38" s="185">
        <v>40</v>
      </c>
      <c r="U38" s="185">
        <f t="shared" si="23"/>
        <v>26</v>
      </c>
      <c r="V38" s="185">
        <v>163</v>
      </c>
      <c r="W38" s="185">
        <v>136</v>
      </c>
      <c r="X38" s="186">
        <f t="shared" si="24"/>
        <v>0.45484949832775917</v>
      </c>
      <c r="Y38" s="240">
        <f t="shared" si="25"/>
        <v>-0.34177215189873417</v>
      </c>
    </row>
    <row r="39" spans="1:25" ht="36" x14ac:dyDescent="0.25">
      <c r="A39" s="81">
        <f t="shared" si="0"/>
        <v>36</v>
      </c>
      <c r="B39" s="28">
        <v>1502</v>
      </c>
      <c r="C39" s="170" t="s">
        <v>26</v>
      </c>
      <c r="D39" s="171">
        <f t="shared" si="14"/>
        <v>2827</v>
      </c>
      <c r="E39" s="172">
        <v>1776</v>
      </c>
      <c r="F39" s="173">
        <v>1051</v>
      </c>
      <c r="G39" s="174">
        <f t="shared" si="15"/>
        <v>0.3717721966749204</v>
      </c>
      <c r="H39" s="175">
        <f t="shared" si="16"/>
        <v>2434</v>
      </c>
      <c r="I39" s="173">
        <v>1382</v>
      </c>
      <c r="J39" s="176">
        <v>1052</v>
      </c>
      <c r="K39" s="177">
        <f t="shared" si="13"/>
        <v>0.4322103533278554</v>
      </c>
      <c r="L39" s="177">
        <f t="shared" si="17"/>
        <v>6.0438156652935004E-2</v>
      </c>
      <c r="M39" s="178">
        <f t="shared" si="18"/>
        <v>4.7551117451260106E-4</v>
      </c>
      <c r="N39" s="179">
        <v>3599</v>
      </c>
      <c r="O39" s="189">
        <v>2590</v>
      </c>
      <c r="P39" s="181">
        <f t="shared" si="19"/>
        <v>0.41848440782032637</v>
      </c>
      <c r="Q39" s="182">
        <f t="shared" si="20"/>
        <v>-1.3725945507529036E-2</v>
      </c>
      <c r="R39" s="183">
        <f t="shared" si="21"/>
        <v>0.18803088803088802</v>
      </c>
      <c r="S39" s="184">
        <f t="shared" si="22"/>
        <v>2753</v>
      </c>
      <c r="T39" s="185">
        <v>1379</v>
      </c>
      <c r="U39" s="185">
        <f t="shared" si="23"/>
        <v>1374</v>
      </c>
      <c r="V39" s="185">
        <v>4537</v>
      </c>
      <c r="W39" s="185">
        <v>3477</v>
      </c>
      <c r="X39" s="186">
        <f t="shared" si="24"/>
        <v>0.43386573496381331</v>
      </c>
      <c r="Y39" s="240">
        <f t="shared" si="25"/>
        <v>0.1327287716405606</v>
      </c>
    </row>
    <row r="40" spans="1:25" ht="48" x14ac:dyDescent="0.25">
      <c r="A40" s="81">
        <f t="shared" si="0"/>
        <v>37</v>
      </c>
      <c r="B40" s="30">
        <v>5715</v>
      </c>
      <c r="C40" s="170" t="s">
        <v>96</v>
      </c>
      <c r="D40" s="171">
        <f t="shared" si="14"/>
        <v>5232</v>
      </c>
      <c r="E40" s="172">
        <v>3361</v>
      </c>
      <c r="F40" s="173">
        <v>1871</v>
      </c>
      <c r="G40" s="174">
        <f t="shared" si="15"/>
        <v>0.35760703363914376</v>
      </c>
      <c r="H40" s="175">
        <f t="shared" si="16"/>
        <v>4115</v>
      </c>
      <c r="I40" s="173">
        <v>2411</v>
      </c>
      <c r="J40" s="176">
        <v>1704</v>
      </c>
      <c r="K40" s="177">
        <f t="shared" si="13"/>
        <v>0.41409477521263671</v>
      </c>
      <c r="L40" s="177">
        <f t="shared" si="17"/>
        <v>5.6487741573492956E-2</v>
      </c>
      <c r="M40" s="178">
        <f t="shared" si="18"/>
        <v>-4.6713286713286714E-2</v>
      </c>
      <c r="N40" s="190">
        <v>6576</v>
      </c>
      <c r="O40" s="191">
        <v>4089</v>
      </c>
      <c r="P40" s="181">
        <f t="shared" si="19"/>
        <v>0.38340365682137834</v>
      </c>
      <c r="Q40" s="182">
        <f t="shared" si="20"/>
        <v>-3.0691118391258376E-2</v>
      </c>
      <c r="R40" s="183">
        <f t="shared" si="21"/>
        <v>0.12570310589386158</v>
      </c>
      <c r="S40" s="184">
        <f t="shared" si="22"/>
        <v>4122</v>
      </c>
      <c r="T40" s="185">
        <v>1919</v>
      </c>
      <c r="U40" s="185">
        <f t="shared" si="23"/>
        <v>2203</v>
      </c>
      <c r="V40" s="185">
        <v>7691</v>
      </c>
      <c r="W40" s="185">
        <v>5778</v>
      </c>
      <c r="X40" s="186">
        <f t="shared" si="24"/>
        <v>0.42898507684312126</v>
      </c>
      <c r="Y40" s="240">
        <f t="shared" si="25"/>
        <v>0.12771947786025084</v>
      </c>
    </row>
    <row r="41" spans="1:25" ht="36" x14ac:dyDescent="0.25">
      <c r="A41" s="81">
        <f t="shared" si="0"/>
        <v>38</v>
      </c>
      <c r="B41" s="36">
        <v>4005</v>
      </c>
      <c r="C41" s="170" t="s">
        <v>58</v>
      </c>
      <c r="D41" s="171">
        <f t="shared" si="14"/>
        <v>298</v>
      </c>
      <c r="E41" s="172">
        <v>266</v>
      </c>
      <c r="F41" s="173">
        <v>32</v>
      </c>
      <c r="G41" s="174">
        <f t="shared" si="15"/>
        <v>0.10738255033557047</v>
      </c>
      <c r="H41" s="175">
        <f t="shared" si="16"/>
        <v>202</v>
      </c>
      <c r="I41" s="173">
        <v>134</v>
      </c>
      <c r="J41" s="176">
        <v>68</v>
      </c>
      <c r="K41" s="177">
        <f t="shared" ref="K41:K59" si="26">(J41)/H41</f>
        <v>0.33663366336633666</v>
      </c>
      <c r="L41" s="177">
        <f t="shared" si="17"/>
        <v>0.22925111303076617</v>
      </c>
      <c r="M41" s="178">
        <f t="shared" si="18"/>
        <v>0.36</v>
      </c>
      <c r="N41" s="187">
        <v>421</v>
      </c>
      <c r="O41" s="188">
        <v>178</v>
      </c>
      <c r="P41" s="181">
        <f t="shared" si="19"/>
        <v>0.29716193656093487</v>
      </c>
      <c r="Q41" s="182">
        <f t="shared" si="20"/>
        <v>-3.9471726805401786E-2</v>
      </c>
      <c r="R41" s="183">
        <f t="shared" si="21"/>
        <v>0.43820224719101125</v>
      </c>
      <c r="S41" s="184">
        <f t="shared" si="22"/>
        <v>302</v>
      </c>
      <c r="T41" s="185">
        <v>62</v>
      </c>
      <c r="U41" s="185">
        <f t="shared" si="23"/>
        <v>240</v>
      </c>
      <c r="V41" s="185">
        <v>462</v>
      </c>
      <c r="W41" s="185">
        <v>340</v>
      </c>
      <c r="X41" s="186">
        <f t="shared" si="24"/>
        <v>0.42394014962593518</v>
      </c>
      <c r="Y41" s="240">
        <f t="shared" si="25"/>
        <v>0.55844155844155841</v>
      </c>
    </row>
    <row r="42" spans="1:25" ht="36" x14ac:dyDescent="0.25">
      <c r="A42" s="81">
        <v>1</v>
      </c>
      <c r="B42" s="37">
        <v>202</v>
      </c>
      <c r="C42" s="170" t="s">
        <v>13</v>
      </c>
      <c r="D42" s="171">
        <f t="shared" si="14"/>
        <v>2276</v>
      </c>
      <c r="E42" s="172">
        <v>1457</v>
      </c>
      <c r="F42" s="173">
        <v>819</v>
      </c>
      <c r="G42" s="174">
        <f t="shared" si="15"/>
        <v>0.35984182776801404</v>
      </c>
      <c r="H42" s="175">
        <f t="shared" si="16"/>
        <v>1704</v>
      </c>
      <c r="I42" s="173">
        <v>880</v>
      </c>
      <c r="J42" s="176">
        <v>824</v>
      </c>
      <c r="K42" s="177">
        <f t="shared" si="26"/>
        <v>0.48356807511737088</v>
      </c>
      <c r="L42" s="177">
        <f t="shared" si="17"/>
        <v>0.12372624734935683</v>
      </c>
      <c r="M42" s="178">
        <f t="shared" si="18"/>
        <v>3.0432136335970784E-3</v>
      </c>
      <c r="N42" s="179">
        <v>2595</v>
      </c>
      <c r="O42" s="192">
        <v>1951</v>
      </c>
      <c r="P42" s="181">
        <f t="shared" si="19"/>
        <v>0.42916849978002641</v>
      </c>
      <c r="Q42" s="182">
        <f t="shared" si="20"/>
        <v>-5.4399575337344463E-2</v>
      </c>
      <c r="R42" s="183">
        <f t="shared" si="21"/>
        <v>0.15786776012301384</v>
      </c>
      <c r="S42" s="184">
        <f t="shared" si="22"/>
        <v>2110</v>
      </c>
      <c r="T42" s="185">
        <v>1196</v>
      </c>
      <c r="U42" s="185">
        <f t="shared" si="23"/>
        <v>914</v>
      </c>
      <c r="V42" s="185">
        <v>3533</v>
      </c>
      <c r="W42" s="185">
        <v>2557</v>
      </c>
      <c r="X42" s="186">
        <f t="shared" si="24"/>
        <v>0.41986863711001643</v>
      </c>
      <c r="Y42" s="240">
        <f t="shared" si="25"/>
        <v>5.1783659378596088E-2</v>
      </c>
    </row>
    <row r="43" spans="1:25" ht="36" x14ac:dyDescent="0.25">
      <c r="A43" s="81">
        <f t="shared" ref="A43:A74" si="27">A42+1</f>
        <v>2</v>
      </c>
      <c r="B43" s="29">
        <v>1302</v>
      </c>
      <c r="C43" s="170" t="s">
        <v>24</v>
      </c>
      <c r="D43" s="171">
        <f t="shared" si="14"/>
        <v>2832</v>
      </c>
      <c r="E43" s="172">
        <v>1790</v>
      </c>
      <c r="F43" s="173">
        <v>1042</v>
      </c>
      <c r="G43" s="174">
        <f t="shared" si="15"/>
        <v>0.36793785310734461</v>
      </c>
      <c r="H43" s="175">
        <f t="shared" si="16"/>
        <v>865</v>
      </c>
      <c r="I43" s="173">
        <v>15</v>
      </c>
      <c r="J43" s="176">
        <v>850</v>
      </c>
      <c r="K43" s="177">
        <f t="shared" si="26"/>
        <v>0.98265895953757221</v>
      </c>
      <c r="L43" s="177">
        <f t="shared" si="17"/>
        <v>0.61472110643022759</v>
      </c>
      <c r="M43" s="178">
        <f t="shared" si="18"/>
        <v>-0.1014799154334038</v>
      </c>
      <c r="N43" s="179">
        <v>3394</v>
      </c>
      <c r="O43" s="193">
        <v>2208</v>
      </c>
      <c r="P43" s="181">
        <f t="shared" si="19"/>
        <v>0.39414494823277402</v>
      </c>
      <c r="Q43" s="182">
        <f t="shared" si="20"/>
        <v>-0.58851401130479819</v>
      </c>
      <c r="R43" s="183">
        <f t="shared" si="21"/>
        <v>0.1431159420289855</v>
      </c>
      <c r="S43" s="184">
        <f t="shared" si="22"/>
        <v>2267</v>
      </c>
      <c r="T43" s="185">
        <v>1159</v>
      </c>
      <c r="U43" s="185">
        <f t="shared" si="23"/>
        <v>1108</v>
      </c>
      <c r="V43" s="185">
        <v>4152</v>
      </c>
      <c r="W43" s="185">
        <v>3000</v>
      </c>
      <c r="X43" s="186">
        <f t="shared" si="24"/>
        <v>0.41946308724832215</v>
      </c>
      <c r="Y43" s="240">
        <f t="shared" si="25"/>
        <v>0.13176710929519919</v>
      </c>
    </row>
    <row r="44" spans="1:25" ht="36" x14ac:dyDescent="0.25">
      <c r="A44" s="81">
        <f t="shared" si="27"/>
        <v>3</v>
      </c>
      <c r="B44" s="28">
        <v>6021</v>
      </c>
      <c r="C44" s="170" t="s">
        <v>111</v>
      </c>
      <c r="D44" s="171">
        <f t="shared" si="14"/>
        <v>1102</v>
      </c>
      <c r="E44" s="172">
        <v>759</v>
      </c>
      <c r="F44" s="173">
        <v>343</v>
      </c>
      <c r="G44" s="174">
        <f t="shared" si="15"/>
        <v>0.31125226860254085</v>
      </c>
      <c r="H44" s="175">
        <f t="shared" si="16"/>
        <v>1018</v>
      </c>
      <c r="I44" s="173">
        <v>606</v>
      </c>
      <c r="J44" s="176">
        <v>412</v>
      </c>
      <c r="K44" s="177">
        <f t="shared" si="26"/>
        <v>0.40471512770137524</v>
      </c>
      <c r="L44" s="177">
        <f t="shared" si="17"/>
        <v>9.3462859098834394E-2</v>
      </c>
      <c r="M44" s="178">
        <f t="shared" si="18"/>
        <v>9.1390728476821198E-2</v>
      </c>
      <c r="N44" s="179">
        <v>1565</v>
      </c>
      <c r="O44" s="189">
        <v>988</v>
      </c>
      <c r="P44" s="181">
        <f t="shared" si="19"/>
        <v>0.38699569134351741</v>
      </c>
      <c r="Q44" s="182">
        <f t="shared" si="20"/>
        <v>-1.7719436357857832E-2</v>
      </c>
      <c r="R44" s="183">
        <f t="shared" si="21"/>
        <v>0.23582995951417005</v>
      </c>
      <c r="S44" s="184">
        <f t="shared" si="22"/>
        <v>1209</v>
      </c>
      <c r="T44" s="185">
        <v>576</v>
      </c>
      <c r="U44" s="185">
        <f t="shared" si="23"/>
        <v>633</v>
      </c>
      <c r="V44" s="185">
        <v>1941</v>
      </c>
      <c r="W44" s="185">
        <v>1388</v>
      </c>
      <c r="X44" s="186">
        <f t="shared" si="24"/>
        <v>0.41694202463202162</v>
      </c>
      <c r="Y44" s="240">
        <f t="shared" si="25"/>
        <v>0.21148325358851675</v>
      </c>
    </row>
    <row r="45" spans="1:25" ht="36" x14ac:dyDescent="0.25">
      <c r="A45" s="81">
        <f t="shared" si="27"/>
        <v>4</v>
      </c>
      <c r="B45" s="28">
        <v>1102</v>
      </c>
      <c r="C45" s="170" t="s">
        <v>22</v>
      </c>
      <c r="D45" s="171">
        <f t="shared" si="14"/>
        <v>806</v>
      </c>
      <c r="E45" s="172">
        <v>521</v>
      </c>
      <c r="F45" s="173">
        <v>285</v>
      </c>
      <c r="G45" s="174">
        <f t="shared" si="15"/>
        <v>0.35359801488833748</v>
      </c>
      <c r="H45" s="175">
        <f t="shared" si="16"/>
        <v>707</v>
      </c>
      <c r="I45" s="173">
        <v>472</v>
      </c>
      <c r="J45" s="176">
        <v>235</v>
      </c>
      <c r="K45" s="177">
        <f t="shared" si="26"/>
        <v>0.33239038189533238</v>
      </c>
      <c r="L45" s="177">
        <f t="shared" si="17"/>
        <v>-2.1207632993005099E-2</v>
      </c>
      <c r="M45" s="178">
        <f t="shared" si="18"/>
        <v>-9.6153846153846159E-2</v>
      </c>
      <c r="N45" s="179">
        <v>1109</v>
      </c>
      <c r="O45" s="189">
        <v>652</v>
      </c>
      <c r="P45" s="181">
        <f t="shared" si="19"/>
        <v>0.37024417944349802</v>
      </c>
      <c r="Q45" s="182">
        <f t="shared" si="20"/>
        <v>3.7853797548165646E-2</v>
      </c>
      <c r="R45" s="183">
        <f t="shared" si="21"/>
        <v>0.20245398773006135</v>
      </c>
      <c r="S45" s="184">
        <f t="shared" si="22"/>
        <v>739</v>
      </c>
      <c r="T45" s="185">
        <v>324</v>
      </c>
      <c r="U45" s="185">
        <f t="shared" si="23"/>
        <v>415</v>
      </c>
      <c r="V45" s="185">
        <v>1317</v>
      </c>
      <c r="W45" s="185">
        <v>935</v>
      </c>
      <c r="X45" s="186">
        <f t="shared" si="24"/>
        <v>0.41518650088809944</v>
      </c>
      <c r="Y45" s="240">
        <f t="shared" si="25"/>
        <v>0.27692307692307694</v>
      </c>
    </row>
    <row r="46" spans="1:25" ht="36" x14ac:dyDescent="0.25">
      <c r="A46" s="81">
        <f t="shared" si="27"/>
        <v>5</v>
      </c>
      <c r="B46" s="31">
        <v>2402</v>
      </c>
      <c r="C46" s="170" t="s">
        <v>36</v>
      </c>
      <c r="D46" s="171">
        <f t="shared" si="14"/>
        <v>778</v>
      </c>
      <c r="E46" s="172">
        <v>483</v>
      </c>
      <c r="F46" s="173">
        <v>295</v>
      </c>
      <c r="G46" s="174">
        <f t="shared" si="15"/>
        <v>0.37917737789203088</v>
      </c>
      <c r="H46" s="175">
        <f t="shared" si="16"/>
        <v>610</v>
      </c>
      <c r="I46" s="173">
        <v>386</v>
      </c>
      <c r="J46" s="176">
        <v>224</v>
      </c>
      <c r="K46" s="177">
        <f t="shared" si="26"/>
        <v>0.36721311475409835</v>
      </c>
      <c r="L46" s="177">
        <f t="shared" si="17"/>
        <v>-1.1964263137932529E-2</v>
      </c>
      <c r="M46" s="178">
        <f t="shared" si="18"/>
        <v>-0.13680154142581888</v>
      </c>
      <c r="N46" s="179">
        <v>869</v>
      </c>
      <c r="O46" s="180">
        <v>620</v>
      </c>
      <c r="P46" s="181">
        <f t="shared" si="19"/>
        <v>0.41638683680322364</v>
      </c>
      <c r="Q46" s="182">
        <f t="shared" si="20"/>
        <v>4.917372204912529E-2</v>
      </c>
      <c r="R46" s="183">
        <f t="shared" si="21"/>
        <v>0.16290322580645161</v>
      </c>
      <c r="S46" s="184">
        <f t="shared" si="22"/>
        <v>664</v>
      </c>
      <c r="T46" s="185">
        <v>340</v>
      </c>
      <c r="U46" s="185">
        <f t="shared" si="23"/>
        <v>324</v>
      </c>
      <c r="V46" s="185">
        <v>1209</v>
      </c>
      <c r="W46" s="185">
        <v>843</v>
      </c>
      <c r="X46" s="186">
        <f t="shared" si="24"/>
        <v>0.41081871345029242</v>
      </c>
      <c r="Y46" s="240">
        <f t="shared" si="25"/>
        <v>0.18248175182481752</v>
      </c>
    </row>
    <row r="47" spans="1:25" ht="36" x14ac:dyDescent="0.25">
      <c r="A47" s="81">
        <f t="shared" si="27"/>
        <v>6</v>
      </c>
      <c r="B47" s="29">
        <v>1002</v>
      </c>
      <c r="C47" s="170" t="s">
        <v>21</v>
      </c>
      <c r="D47" s="171">
        <f t="shared" si="14"/>
        <v>1127</v>
      </c>
      <c r="E47" s="172">
        <v>653</v>
      </c>
      <c r="F47" s="173">
        <v>474</v>
      </c>
      <c r="G47" s="174">
        <f t="shared" si="15"/>
        <v>0.42058562555456963</v>
      </c>
      <c r="H47" s="175">
        <f t="shared" si="16"/>
        <v>1025</v>
      </c>
      <c r="I47" s="173">
        <v>633</v>
      </c>
      <c r="J47" s="176">
        <v>392</v>
      </c>
      <c r="K47" s="177">
        <f t="shared" si="26"/>
        <v>0.38243902439024391</v>
      </c>
      <c r="L47" s="177">
        <f t="shared" si="17"/>
        <v>-3.8146601164325722E-2</v>
      </c>
      <c r="M47" s="178">
        <f t="shared" si="18"/>
        <v>-9.4688221709006926E-2</v>
      </c>
      <c r="N47" s="179">
        <v>1447</v>
      </c>
      <c r="O47" s="193">
        <v>1001</v>
      </c>
      <c r="P47" s="181">
        <f t="shared" si="19"/>
        <v>0.40890522875816993</v>
      </c>
      <c r="Q47" s="182">
        <f t="shared" si="20"/>
        <v>2.6466204367926016E-2</v>
      </c>
      <c r="R47" s="183">
        <f t="shared" si="21"/>
        <v>0.13486513486513488</v>
      </c>
      <c r="S47" s="184">
        <f t="shared" si="22"/>
        <v>1132</v>
      </c>
      <c r="T47" s="185">
        <v>655</v>
      </c>
      <c r="U47" s="185">
        <f t="shared" si="23"/>
        <v>477</v>
      </c>
      <c r="V47" s="185">
        <v>1941</v>
      </c>
      <c r="W47" s="185">
        <v>1343</v>
      </c>
      <c r="X47" s="186">
        <f t="shared" si="24"/>
        <v>0.40895249695493302</v>
      </c>
      <c r="Y47" s="240">
        <f t="shared" si="25"/>
        <v>9.7813578826237049E-2</v>
      </c>
    </row>
    <row r="48" spans="1:25" ht="36" x14ac:dyDescent="0.25">
      <c r="A48" s="81">
        <f t="shared" si="27"/>
        <v>7</v>
      </c>
      <c r="B48" s="28">
        <v>402</v>
      </c>
      <c r="C48" s="170" t="s">
        <v>15</v>
      </c>
      <c r="D48" s="171">
        <f t="shared" si="14"/>
        <v>668</v>
      </c>
      <c r="E48" s="172">
        <v>401</v>
      </c>
      <c r="F48" s="173">
        <v>267</v>
      </c>
      <c r="G48" s="174">
        <f t="shared" si="15"/>
        <v>0.39970059880239522</v>
      </c>
      <c r="H48" s="175">
        <f t="shared" si="16"/>
        <v>659</v>
      </c>
      <c r="I48" s="173">
        <v>429</v>
      </c>
      <c r="J48" s="176">
        <v>230</v>
      </c>
      <c r="K48" s="177">
        <f t="shared" si="26"/>
        <v>0.34901365705614568</v>
      </c>
      <c r="L48" s="177">
        <f t="shared" si="17"/>
        <v>-5.0686941746249548E-2</v>
      </c>
      <c r="M48" s="178">
        <f t="shared" si="18"/>
        <v>-7.4446680080482899E-2</v>
      </c>
      <c r="N48" s="179">
        <v>956</v>
      </c>
      <c r="O48" s="189">
        <v>560</v>
      </c>
      <c r="P48" s="181">
        <f t="shared" si="19"/>
        <v>0.36939313984168864</v>
      </c>
      <c r="Q48" s="182">
        <f t="shared" si="20"/>
        <v>2.0379482785542968E-2</v>
      </c>
      <c r="R48" s="183">
        <f t="shared" si="21"/>
        <v>0.1125</v>
      </c>
      <c r="S48" s="184">
        <f t="shared" si="22"/>
        <v>577</v>
      </c>
      <c r="T48" s="185">
        <v>309</v>
      </c>
      <c r="U48" s="185">
        <f t="shared" si="23"/>
        <v>268</v>
      </c>
      <c r="V48" s="185">
        <v>1139</v>
      </c>
      <c r="W48" s="185">
        <v>765</v>
      </c>
      <c r="X48" s="186">
        <f t="shared" si="24"/>
        <v>0.4017857142857143</v>
      </c>
      <c r="Y48" s="240">
        <f t="shared" si="25"/>
        <v>7.6305220883534142E-2</v>
      </c>
    </row>
    <row r="49" spans="1:25" ht="36" x14ac:dyDescent="0.25">
      <c r="A49" s="81">
        <f t="shared" si="27"/>
        <v>8</v>
      </c>
      <c r="B49" s="30">
        <v>5705</v>
      </c>
      <c r="C49" s="170" t="s">
        <v>93</v>
      </c>
      <c r="D49" s="171">
        <f t="shared" si="14"/>
        <v>4947</v>
      </c>
      <c r="E49" s="172">
        <v>3157</v>
      </c>
      <c r="F49" s="173">
        <v>1790</v>
      </c>
      <c r="G49" s="174">
        <f t="shared" si="15"/>
        <v>0.36183545583181725</v>
      </c>
      <c r="H49" s="175">
        <f t="shared" si="16"/>
        <v>4214</v>
      </c>
      <c r="I49" s="173">
        <v>2600</v>
      </c>
      <c r="J49" s="176">
        <v>1614</v>
      </c>
      <c r="K49" s="177">
        <f t="shared" si="26"/>
        <v>0.38300901756051259</v>
      </c>
      <c r="L49" s="177">
        <f t="shared" si="17"/>
        <v>2.1173561728695334E-2</v>
      </c>
      <c r="M49" s="178">
        <f t="shared" si="18"/>
        <v>-5.170387779083431E-2</v>
      </c>
      <c r="N49" s="190">
        <v>6624</v>
      </c>
      <c r="O49" s="191">
        <v>4005</v>
      </c>
      <c r="P49" s="181">
        <f t="shared" si="19"/>
        <v>0.37679932260795934</v>
      </c>
      <c r="Q49" s="182">
        <f t="shared" si="20"/>
        <v>-6.2096949525532463E-3</v>
      </c>
      <c r="R49" s="183">
        <f t="shared" si="21"/>
        <v>0.15006242197253433</v>
      </c>
      <c r="S49" s="184">
        <f t="shared" si="22"/>
        <v>5292</v>
      </c>
      <c r="T49" s="185">
        <v>3070</v>
      </c>
      <c r="U49" s="185">
        <f t="shared" si="23"/>
        <v>2222</v>
      </c>
      <c r="V49" s="185">
        <v>8827</v>
      </c>
      <c r="W49" s="185">
        <v>5626</v>
      </c>
      <c r="X49" s="186">
        <f t="shared" si="24"/>
        <v>0.38926174496644295</v>
      </c>
      <c r="Y49" s="240">
        <f t="shared" si="25"/>
        <v>0.15849843587069865</v>
      </c>
    </row>
    <row r="50" spans="1:25" ht="36" x14ac:dyDescent="0.25">
      <c r="A50" s="81">
        <f t="shared" si="27"/>
        <v>9</v>
      </c>
      <c r="B50" s="31">
        <v>2602</v>
      </c>
      <c r="C50" s="170" t="s">
        <v>38</v>
      </c>
      <c r="D50" s="171">
        <f t="shared" si="14"/>
        <v>377</v>
      </c>
      <c r="E50" s="172">
        <v>230</v>
      </c>
      <c r="F50" s="173">
        <v>147</v>
      </c>
      <c r="G50" s="174">
        <f t="shared" si="15"/>
        <v>0.38992042440318303</v>
      </c>
      <c r="H50" s="175">
        <f t="shared" si="16"/>
        <v>328</v>
      </c>
      <c r="I50" s="173">
        <v>181</v>
      </c>
      <c r="J50" s="176">
        <v>147</v>
      </c>
      <c r="K50" s="177">
        <f t="shared" si="26"/>
        <v>0.44817073170731708</v>
      </c>
      <c r="L50" s="177">
        <f t="shared" si="17"/>
        <v>5.8250307304134052E-2</v>
      </c>
      <c r="M50" s="178">
        <f t="shared" si="18"/>
        <v>0</v>
      </c>
      <c r="N50" s="179">
        <v>411</v>
      </c>
      <c r="O50" s="180">
        <v>322</v>
      </c>
      <c r="P50" s="181">
        <f t="shared" si="19"/>
        <v>0.43929058663028647</v>
      </c>
      <c r="Q50" s="182">
        <f t="shared" si="20"/>
        <v>-8.8801450770306101E-3</v>
      </c>
      <c r="R50" s="183">
        <f t="shared" si="21"/>
        <v>8.6956521739130432E-2</v>
      </c>
      <c r="S50" s="184">
        <f t="shared" si="22"/>
        <v>339</v>
      </c>
      <c r="T50" s="185">
        <v>230</v>
      </c>
      <c r="U50" s="185">
        <f t="shared" si="23"/>
        <v>109</v>
      </c>
      <c r="V50" s="185">
        <v>641</v>
      </c>
      <c r="W50" s="185">
        <v>403</v>
      </c>
      <c r="X50" s="186">
        <f t="shared" si="24"/>
        <v>0.38601532567049807</v>
      </c>
      <c r="Y50" s="240">
        <f t="shared" si="25"/>
        <v>-0.1484375</v>
      </c>
    </row>
    <row r="51" spans="1:25" ht="36" x14ac:dyDescent="0.25">
      <c r="A51" s="81">
        <f t="shared" si="27"/>
        <v>10</v>
      </c>
      <c r="B51" s="29">
        <v>5306</v>
      </c>
      <c r="C51" s="170" t="s">
        <v>85</v>
      </c>
      <c r="D51" s="171">
        <f t="shared" si="14"/>
        <v>6521</v>
      </c>
      <c r="E51" s="172">
        <v>4350</v>
      </c>
      <c r="F51" s="173">
        <v>2171</v>
      </c>
      <c r="G51" s="174">
        <f t="shared" si="15"/>
        <v>0.33292439809845115</v>
      </c>
      <c r="H51" s="175">
        <f t="shared" si="16"/>
        <v>5618</v>
      </c>
      <c r="I51" s="173">
        <v>3879</v>
      </c>
      <c r="J51" s="176">
        <v>1739</v>
      </c>
      <c r="K51" s="177">
        <f t="shared" si="26"/>
        <v>0.30954076183695267</v>
      </c>
      <c r="L51" s="177">
        <f t="shared" si="17"/>
        <v>-2.3383636261498475E-2</v>
      </c>
      <c r="M51" s="178">
        <f t="shared" si="18"/>
        <v>-0.11048593350383631</v>
      </c>
      <c r="N51" s="179">
        <v>9920</v>
      </c>
      <c r="O51" s="193">
        <v>4513</v>
      </c>
      <c r="P51" s="181">
        <f t="shared" si="19"/>
        <v>0.31268620522413915</v>
      </c>
      <c r="Q51" s="182">
        <f t="shared" si="20"/>
        <v>3.1454433871864751E-3</v>
      </c>
      <c r="R51" s="183">
        <f t="shared" si="21"/>
        <v>0.13361400398847773</v>
      </c>
      <c r="S51" s="184">
        <f t="shared" si="22"/>
        <v>6561</v>
      </c>
      <c r="T51" s="185">
        <v>3871</v>
      </c>
      <c r="U51" s="185">
        <f t="shared" si="23"/>
        <v>2690</v>
      </c>
      <c r="V51" s="185">
        <v>12100</v>
      </c>
      <c r="W51" s="185">
        <v>6600</v>
      </c>
      <c r="X51" s="186">
        <f t="shared" si="24"/>
        <v>0.35294117647058826</v>
      </c>
      <c r="Y51" s="240">
        <f t="shared" si="25"/>
        <v>0.21472115601715963</v>
      </c>
    </row>
    <row r="52" spans="1:25" ht="36" x14ac:dyDescent="0.25">
      <c r="A52" s="81">
        <f t="shared" si="27"/>
        <v>11</v>
      </c>
      <c r="B52" s="29">
        <v>6030</v>
      </c>
      <c r="C52" s="170" t="s">
        <v>114</v>
      </c>
      <c r="D52" s="171">
        <v>396</v>
      </c>
      <c r="E52" s="172"/>
      <c r="F52" s="173">
        <v>142</v>
      </c>
      <c r="G52" s="174">
        <f t="shared" si="15"/>
        <v>0.35858585858585856</v>
      </c>
      <c r="H52" s="175">
        <f t="shared" si="16"/>
        <v>757</v>
      </c>
      <c r="I52" s="173">
        <v>498</v>
      </c>
      <c r="J52" s="176">
        <v>259</v>
      </c>
      <c r="K52" s="177">
        <f t="shared" si="26"/>
        <v>0.34214002642007924</v>
      </c>
      <c r="L52" s="177">
        <f t="shared" si="17"/>
        <v>-1.6445832165779328E-2</v>
      </c>
      <c r="M52" s="178">
        <f t="shared" si="18"/>
        <v>0.29177057356608477</v>
      </c>
      <c r="N52" s="179">
        <v>987</v>
      </c>
      <c r="O52" s="193">
        <v>481</v>
      </c>
      <c r="P52" s="181">
        <f t="shared" si="19"/>
        <v>0.32765667574931878</v>
      </c>
      <c r="Q52" s="182">
        <f t="shared" si="20"/>
        <v>-1.4483350670760453E-2</v>
      </c>
      <c r="R52" s="183">
        <f t="shared" si="21"/>
        <v>0.16632016632016633</v>
      </c>
      <c r="S52" s="184">
        <f t="shared" si="22"/>
        <v>544</v>
      </c>
      <c r="T52" s="185">
        <v>300</v>
      </c>
      <c r="U52" s="185">
        <f t="shared" si="23"/>
        <v>244</v>
      </c>
      <c r="V52" s="185">
        <v>1194</v>
      </c>
      <c r="W52" s="185">
        <v>645</v>
      </c>
      <c r="X52" s="186">
        <f t="shared" si="24"/>
        <v>0.35073409461663946</v>
      </c>
      <c r="Y52" s="240">
        <f t="shared" si="25"/>
        <v>-2.982107355864811E-2</v>
      </c>
    </row>
    <row r="53" spans="1:25" ht="36" x14ac:dyDescent="0.25">
      <c r="A53" s="81">
        <f t="shared" si="27"/>
        <v>12</v>
      </c>
      <c r="B53" s="31">
        <v>1702</v>
      </c>
      <c r="C53" s="170" t="s">
        <v>28</v>
      </c>
      <c r="D53" s="171">
        <f t="shared" ref="D53:D84" si="28">E53+F53</f>
        <v>4239</v>
      </c>
      <c r="E53" s="172">
        <v>3015</v>
      </c>
      <c r="F53" s="173">
        <v>1224</v>
      </c>
      <c r="G53" s="174">
        <f t="shared" si="15"/>
        <v>0.28874734607218683</v>
      </c>
      <c r="H53" s="175">
        <f t="shared" si="16"/>
        <v>2890</v>
      </c>
      <c r="I53" s="173">
        <v>1966</v>
      </c>
      <c r="J53" s="176">
        <v>924</v>
      </c>
      <c r="K53" s="177">
        <f t="shared" si="26"/>
        <v>0.31972318339100347</v>
      </c>
      <c r="L53" s="177">
        <f t="shared" si="17"/>
        <v>3.0975837318816646E-2</v>
      </c>
      <c r="M53" s="178">
        <f t="shared" si="18"/>
        <v>-0.13966480446927373</v>
      </c>
      <c r="N53" s="179">
        <v>4981</v>
      </c>
      <c r="O53" s="180">
        <v>2570</v>
      </c>
      <c r="P53" s="181">
        <f t="shared" si="19"/>
        <v>0.34035227122235467</v>
      </c>
      <c r="Q53" s="182">
        <f t="shared" si="20"/>
        <v>2.06290878313512E-2</v>
      </c>
      <c r="R53" s="183">
        <f t="shared" si="21"/>
        <v>0.16420233463035019</v>
      </c>
      <c r="S53" s="184">
        <f t="shared" si="22"/>
        <v>2804</v>
      </c>
      <c r="T53" s="185">
        <v>1530</v>
      </c>
      <c r="U53" s="185">
        <f t="shared" si="23"/>
        <v>1274</v>
      </c>
      <c r="V53" s="185">
        <v>6511</v>
      </c>
      <c r="W53" s="185">
        <v>3422</v>
      </c>
      <c r="X53" s="186">
        <f t="shared" si="24"/>
        <v>0.34450820497332124</v>
      </c>
      <c r="Y53" s="240">
        <f t="shared" si="25"/>
        <v>0.15923566878980891</v>
      </c>
    </row>
    <row r="54" spans="1:25" ht="48" x14ac:dyDescent="0.25">
      <c r="A54" s="81">
        <f t="shared" si="27"/>
        <v>13</v>
      </c>
      <c r="B54" s="29">
        <v>5403</v>
      </c>
      <c r="C54" s="170" t="s">
        <v>87</v>
      </c>
      <c r="D54" s="171">
        <f t="shared" si="28"/>
        <v>20</v>
      </c>
      <c r="E54" s="172">
        <v>18</v>
      </c>
      <c r="F54" s="173">
        <v>2</v>
      </c>
      <c r="G54" s="174">
        <f t="shared" si="15"/>
        <v>0.1</v>
      </c>
      <c r="H54" s="175">
        <f t="shared" si="16"/>
        <v>7</v>
      </c>
      <c r="I54" s="173">
        <v>5</v>
      </c>
      <c r="J54" s="176">
        <v>2</v>
      </c>
      <c r="K54" s="177">
        <f t="shared" si="26"/>
        <v>0.2857142857142857</v>
      </c>
      <c r="L54" s="177">
        <f t="shared" si="17"/>
        <v>0.18571428571428569</v>
      </c>
      <c r="M54" s="178">
        <f t="shared" si="18"/>
        <v>0</v>
      </c>
      <c r="N54" s="179">
        <v>26</v>
      </c>
      <c r="O54" s="193">
        <v>8</v>
      </c>
      <c r="P54" s="181">
        <f t="shared" si="19"/>
        <v>0.23529411764705882</v>
      </c>
      <c r="Q54" s="182">
        <f t="shared" si="20"/>
        <v>-5.0420168067226878E-2</v>
      </c>
      <c r="R54" s="183">
        <f t="shared" si="21"/>
        <v>0.5</v>
      </c>
      <c r="S54" s="184">
        <f t="shared" si="22"/>
        <v>14</v>
      </c>
      <c r="T54" s="185">
        <v>4</v>
      </c>
      <c r="U54" s="185">
        <f t="shared" si="23"/>
        <v>10</v>
      </c>
      <c r="V54" s="185">
        <v>27</v>
      </c>
      <c r="W54" s="185">
        <v>14</v>
      </c>
      <c r="X54" s="186">
        <f t="shared" si="24"/>
        <v>0.34146341463414637</v>
      </c>
      <c r="Y54" s="240">
        <f t="shared" si="25"/>
        <v>0.66666666666666663</v>
      </c>
    </row>
    <row r="55" spans="1:25" ht="36" x14ac:dyDescent="0.25">
      <c r="A55" s="81">
        <f t="shared" si="27"/>
        <v>14</v>
      </c>
      <c r="B55" s="29">
        <v>3102</v>
      </c>
      <c r="C55" s="170" t="s">
        <v>41</v>
      </c>
      <c r="D55" s="171">
        <f t="shared" si="28"/>
        <v>11998</v>
      </c>
      <c r="E55" s="172">
        <v>8934</v>
      </c>
      <c r="F55" s="173">
        <v>3064</v>
      </c>
      <c r="G55" s="174">
        <f t="shared" si="15"/>
        <v>0.2553758959826638</v>
      </c>
      <c r="H55" s="175">
        <f t="shared" si="16"/>
        <v>10341</v>
      </c>
      <c r="I55" s="173">
        <v>6931</v>
      </c>
      <c r="J55" s="176">
        <v>3410</v>
      </c>
      <c r="K55" s="177">
        <f t="shared" si="26"/>
        <v>0.3297553428101731</v>
      </c>
      <c r="L55" s="177">
        <f t="shared" si="17"/>
        <v>7.4379446827509299E-2</v>
      </c>
      <c r="M55" s="178">
        <f t="shared" si="18"/>
        <v>5.3444547420451037E-2</v>
      </c>
      <c r="N55" s="179">
        <v>17485</v>
      </c>
      <c r="O55" s="193">
        <v>8079</v>
      </c>
      <c r="P55" s="181">
        <f t="shared" si="19"/>
        <v>0.31603035518698169</v>
      </c>
      <c r="Q55" s="182">
        <f t="shared" si="20"/>
        <v>-1.3724987623191409E-2</v>
      </c>
      <c r="R55" s="183">
        <f t="shared" si="21"/>
        <v>0.1986632008911994</v>
      </c>
      <c r="S55" s="184">
        <f t="shared" si="22"/>
        <v>9568</v>
      </c>
      <c r="T55" s="185">
        <v>5357</v>
      </c>
      <c r="U55" s="185">
        <f t="shared" si="23"/>
        <v>4211</v>
      </c>
      <c r="V55" s="185">
        <v>21222</v>
      </c>
      <c r="W55" s="185">
        <v>10685</v>
      </c>
      <c r="X55" s="186">
        <f t="shared" si="24"/>
        <v>0.33487949352806595</v>
      </c>
      <c r="Y55" s="240">
        <f t="shared" si="25"/>
        <v>0.10510431701876394</v>
      </c>
    </row>
    <row r="56" spans="1:25" ht="36" x14ac:dyDescent="0.25">
      <c r="A56" s="81">
        <f t="shared" si="27"/>
        <v>15</v>
      </c>
      <c r="B56" s="28">
        <v>1602</v>
      </c>
      <c r="C56" s="170" t="s">
        <v>27</v>
      </c>
      <c r="D56" s="171">
        <f t="shared" si="28"/>
        <v>882</v>
      </c>
      <c r="E56" s="172">
        <v>779</v>
      </c>
      <c r="F56" s="173">
        <v>103</v>
      </c>
      <c r="G56" s="174">
        <f t="shared" si="15"/>
        <v>0.11678004535147392</v>
      </c>
      <c r="H56" s="175">
        <f t="shared" si="16"/>
        <v>699</v>
      </c>
      <c r="I56" s="173">
        <v>482</v>
      </c>
      <c r="J56" s="176">
        <v>217</v>
      </c>
      <c r="K56" s="177">
        <f t="shared" si="26"/>
        <v>0.31044349070100141</v>
      </c>
      <c r="L56" s="177">
        <f t="shared" si="17"/>
        <v>0.19366344534952751</v>
      </c>
      <c r="M56" s="178">
        <f t="shared" si="18"/>
        <v>0.35625000000000001</v>
      </c>
      <c r="N56" s="179">
        <v>1378</v>
      </c>
      <c r="O56" s="189">
        <v>463</v>
      </c>
      <c r="P56" s="181">
        <f t="shared" si="19"/>
        <v>0.2514937533948941</v>
      </c>
      <c r="Q56" s="182">
        <f t="shared" si="20"/>
        <v>-5.8949737306107308E-2</v>
      </c>
      <c r="R56" s="183">
        <f t="shared" si="21"/>
        <v>0.30885529157667385</v>
      </c>
      <c r="S56" s="184">
        <f t="shared" si="22"/>
        <v>621</v>
      </c>
      <c r="T56" s="185">
        <v>208</v>
      </c>
      <c r="U56" s="185">
        <f t="shared" si="23"/>
        <v>413</v>
      </c>
      <c r="V56" s="185">
        <v>1469</v>
      </c>
      <c r="W56" s="185">
        <v>733</v>
      </c>
      <c r="X56" s="186">
        <f t="shared" si="24"/>
        <v>0.33287920072661215</v>
      </c>
      <c r="Y56" s="240">
        <f t="shared" si="25"/>
        <v>0.31111111111111112</v>
      </c>
    </row>
    <row r="57" spans="1:25" ht="36" x14ac:dyDescent="0.25">
      <c r="A57" s="81">
        <f t="shared" si="27"/>
        <v>16</v>
      </c>
      <c r="B57" s="28">
        <v>2002</v>
      </c>
      <c r="C57" s="170" t="s">
        <v>31</v>
      </c>
      <c r="D57" s="171">
        <f t="shared" si="28"/>
        <v>3732</v>
      </c>
      <c r="E57" s="172">
        <v>3211</v>
      </c>
      <c r="F57" s="173">
        <v>521</v>
      </c>
      <c r="G57" s="174">
        <f t="shared" si="15"/>
        <v>0.13960342979635584</v>
      </c>
      <c r="H57" s="175">
        <f t="shared" si="16"/>
        <v>2397</v>
      </c>
      <c r="I57" s="173">
        <v>1530</v>
      </c>
      <c r="J57" s="176">
        <v>867</v>
      </c>
      <c r="K57" s="177">
        <f t="shared" si="26"/>
        <v>0.36170212765957449</v>
      </c>
      <c r="L57" s="177">
        <f t="shared" si="17"/>
        <v>0.22209869786321865</v>
      </c>
      <c r="M57" s="178">
        <f t="shared" si="18"/>
        <v>0.24927953890489912</v>
      </c>
      <c r="N57" s="179">
        <v>7154</v>
      </c>
      <c r="O57" s="193">
        <v>2889</v>
      </c>
      <c r="P57" s="181">
        <f t="shared" si="19"/>
        <v>0.28766304888977395</v>
      </c>
      <c r="Q57" s="182">
        <f t="shared" si="20"/>
        <v>-7.4039078769800537E-2</v>
      </c>
      <c r="R57" s="183">
        <f t="shared" si="21"/>
        <v>0.51955694011768783</v>
      </c>
      <c r="S57" s="184">
        <f t="shared" si="22"/>
        <v>3130</v>
      </c>
      <c r="T57" s="185">
        <v>1490</v>
      </c>
      <c r="U57" s="185">
        <f t="shared" si="23"/>
        <v>1640</v>
      </c>
      <c r="V57" s="185">
        <v>6231</v>
      </c>
      <c r="W57" s="185">
        <v>3028</v>
      </c>
      <c r="X57" s="186">
        <f t="shared" si="24"/>
        <v>0.32703315692839402</v>
      </c>
      <c r="Y57" s="240">
        <f t="shared" si="25"/>
        <v>0.3083366573593937</v>
      </c>
    </row>
    <row r="58" spans="1:25" ht="36" x14ac:dyDescent="0.25">
      <c r="A58" s="81">
        <f t="shared" si="27"/>
        <v>17</v>
      </c>
      <c r="B58" s="29">
        <v>5202</v>
      </c>
      <c r="C58" s="170" t="s">
        <v>82</v>
      </c>
      <c r="D58" s="171">
        <f t="shared" si="28"/>
        <v>4414</v>
      </c>
      <c r="E58" s="172">
        <v>3292</v>
      </c>
      <c r="F58" s="173">
        <v>1122</v>
      </c>
      <c r="G58" s="174">
        <f t="shared" si="15"/>
        <v>0.25419120978704124</v>
      </c>
      <c r="H58" s="175">
        <f t="shared" si="16"/>
        <v>4194</v>
      </c>
      <c r="I58" s="173">
        <v>2890</v>
      </c>
      <c r="J58" s="176">
        <v>1304</v>
      </c>
      <c r="K58" s="177">
        <f t="shared" si="26"/>
        <v>0.31092036242250837</v>
      </c>
      <c r="L58" s="177">
        <f t="shared" si="17"/>
        <v>5.6729152635467128E-2</v>
      </c>
      <c r="M58" s="178">
        <f t="shared" si="18"/>
        <v>7.5020610057708159E-2</v>
      </c>
      <c r="N58" s="179">
        <v>7154</v>
      </c>
      <c r="O58" s="193">
        <v>2889</v>
      </c>
      <c r="P58" s="181">
        <f t="shared" si="19"/>
        <v>0.28766304888977395</v>
      </c>
      <c r="Q58" s="182">
        <f t="shared" si="20"/>
        <v>-2.3257313532734414E-2</v>
      </c>
      <c r="R58" s="183">
        <f t="shared" si="21"/>
        <v>0.16026306680512287</v>
      </c>
      <c r="S58" s="184">
        <f t="shared" si="22"/>
        <v>4054</v>
      </c>
      <c r="T58" s="185">
        <v>2352</v>
      </c>
      <c r="U58" s="185">
        <f t="shared" si="23"/>
        <v>1702</v>
      </c>
      <c r="V58" s="185">
        <v>8534</v>
      </c>
      <c r="W58" s="185">
        <v>4128</v>
      </c>
      <c r="X58" s="186">
        <f t="shared" si="24"/>
        <v>0.32601484757542254</v>
      </c>
      <c r="Y58" s="240">
        <f t="shared" si="25"/>
        <v>0.1324018629407851</v>
      </c>
    </row>
    <row r="59" spans="1:25" ht="36" x14ac:dyDescent="0.25">
      <c r="A59" s="88">
        <f t="shared" si="27"/>
        <v>18</v>
      </c>
      <c r="B59" s="196">
        <v>5602</v>
      </c>
      <c r="C59" s="170" t="s">
        <v>90</v>
      </c>
      <c r="D59" s="171">
        <f t="shared" si="28"/>
        <v>4649</v>
      </c>
      <c r="E59" s="172">
        <v>3540</v>
      </c>
      <c r="F59" s="173">
        <v>1109</v>
      </c>
      <c r="G59" s="174">
        <f t="shared" si="15"/>
        <v>0.23854592385459239</v>
      </c>
      <c r="H59" s="175">
        <f t="shared" si="16"/>
        <v>3039</v>
      </c>
      <c r="I59" s="173">
        <v>2407</v>
      </c>
      <c r="J59" s="176">
        <v>632</v>
      </c>
      <c r="K59" s="177">
        <f t="shared" si="26"/>
        <v>0.20796314577163541</v>
      </c>
      <c r="L59" s="177">
        <f t="shared" si="17"/>
        <v>-3.058277808295698E-2</v>
      </c>
      <c r="M59" s="178">
        <f t="shared" si="18"/>
        <v>-0.27398047099368178</v>
      </c>
      <c r="N59" s="179">
        <v>6748</v>
      </c>
      <c r="O59" s="189">
        <v>2122</v>
      </c>
      <c r="P59" s="181">
        <f t="shared" si="19"/>
        <v>0.23923337091319052</v>
      </c>
      <c r="Q59" s="182">
        <f t="shared" si="20"/>
        <v>3.1270225141555114E-2</v>
      </c>
      <c r="R59" s="183">
        <f t="shared" si="21"/>
        <v>0.17954759660697456</v>
      </c>
      <c r="S59" s="184">
        <f t="shared" si="22"/>
        <v>3167</v>
      </c>
      <c r="T59" s="185">
        <v>1421</v>
      </c>
      <c r="U59" s="185">
        <f t="shared" si="23"/>
        <v>1746</v>
      </c>
      <c r="V59" s="185">
        <v>7368</v>
      </c>
      <c r="W59" s="185">
        <v>3487</v>
      </c>
      <c r="X59" s="186">
        <f t="shared" si="24"/>
        <v>0.32123445416858593</v>
      </c>
      <c r="Y59" s="240">
        <f t="shared" si="25"/>
        <v>0.46846089150546677</v>
      </c>
    </row>
    <row r="60" spans="1:25" ht="36" x14ac:dyDescent="0.25">
      <c r="A60" s="2">
        <f t="shared" si="27"/>
        <v>19</v>
      </c>
      <c r="B60" s="28">
        <v>6010</v>
      </c>
      <c r="C60" s="170" t="s">
        <v>106</v>
      </c>
      <c r="D60" s="171">
        <f t="shared" si="28"/>
        <v>14</v>
      </c>
      <c r="E60" s="172">
        <v>9</v>
      </c>
      <c r="F60" s="173">
        <v>5</v>
      </c>
      <c r="G60" s="174">
        <f t="shared" si="15"/>
        <v>0.35714285714285715</v>
      </c>
      <c r="H60" s="175">
        <f t="shared" si="16"/>
        <v>5</v>
      </c>
      <c r="I60" s="173">
        <v>5</v>
      </c>
      <c r="J60" s="176">
        <v>0</v>
      </c>
      <c r="K60" s="177">
        <v>0</v>
      </c>
      <c r="L60" s="177">
        <f t="shared" si="17"/>
        <v>-0.35714285714285715</v>
      </c>
      <c r="M60" s="178">
        <f t="shared" si="18"/>
        <v>-1</v>
      </c>
      <c r="N60" s="179">
        <v>19</v>
      </c>
      <c r="O60" s="189">
        <v>9</v>
      </c>
      <c r="P60" s="181">
        <f t="shared" si="19"/>
        <v>0.32142857142857145</v>
      </c>
      <c r="Q60" s="182">
        <f t="shared" si="20"/>
        <v>0.32142857142857145</v>
      </c>
      <c r="R60" s="183">
        <f t="shared" si="21"/>
        <v>0.44444444444444442</v>
      </c>
      <c r="S60" s="184">
        <f t="shared" si="22"/>
        <v>19</v>
      </c>
      <c r="T60" s="185">
        <v>12</v>
      </c>
      <c r="U60" s="185">
        <f t="shared" si="23"/>
        <v>7</v>
      </c>
      <c r="V60" s="185">
        <v>26</v>
      </c>
      <c r="W60" s="185">
        <v>12</v>
      </c>
      <c r="X60" s="186">
        <f t="shared" si="24"/>
        <v>0.31578947368421051</v>
      </c>
      <c r="Y60" s="240">
        <f t="shared" si="25"/>
        <v>1</v>
      </c>
    </row>
    <row r="61" spans="1:25" ht="36" x14ac:dyDescent="0.25">
      <c r="A61" s="89">
        <f t="shared" si="27"/>
        <v>20</v>
      </c>
      <c r="B61" s="197">
        <v>1402</v>
      </c>
      <c r="C61" s="170" t="s">
        <v>25</v>
      </c>
      <c r="D61" s="171">
        <f t="shared" si="28"/>
        <v>793</v>
      </c>
      <c r="E61" s="172">
        <v>521</v>
      </c>
      <c r="F61" s="173">
        <v>272</v>
      </c>
      <c r="G61" s="174">
        <f t="shared" si="15"/>
        <v>0.34300126103404793</v>
      </c>
      <c r="H61" s="175">
        <f t="shared" si="16"/>
        <v>571</v>
      </c>
      <c r="I61" s="173">
        <v>380</v>
      </c>
      <c r="J61" s="176">
        <v>191</v>
      </c>
      <c r="K61" s="177">
        <f t="shared" ref="K61:K103" si="29">(J61)/H61</f>
        <v>0.33450087565674258</v>
      </c>
      <c r="L61" s="177">
        <f t="shared" si="17"/>
        <v>-8.5003853773053528E-3</v>
      </c>
      <c r="M61" s="178">
        <f t="shared" si="18"/>
        <v>-0.17494600431965443</v>
      </c>
      <c r="N61" s="179">
        <v>901</v>
      </c>
      <c r="O61" s="180">
        <v>523</v>
      </c>
      <c r="P61" s="181">
        <f t="shared" si="19"/>
        <v>0.3672752808988764</v>
      </c>
      <c r="Q61" s="182">
        <f t="shared" si="20"/>
        <v>3.2774405242133819E-2</v>
      </c>
      <c r="R61" s="183">
        <f t="shared" si="21"/>
        <v>0.1147227533460803</v>
      </c>
      <c r="S61" s="184">
        <f t="shared" si="22"/>
        <v>653</v>
      </c>
      <c r="T61" s="185">
        <v>490</v>
      </c>
      <c r="U61" s="185">
        <f t="shared" si="23"/>
        <v>163</v>
      </c>
      <c r="V61" s="185">
        <v>1391</v>
      </c>
      <c r="W61" s="185">
        <v>626</v>
      </c>
      <c r="X61" s="186">
        <f t="shared" si="24"/>
        <v>0.31036192364898363</v>
      </c>
      <c r="Y61" s="240">
        <f t="shared" si="25"/>
        <v>-7.909604519774012E-2</v>
      </c>
    </row>
    <row r="62" spans="1:25" ht="36" x14ac:dyDescent="0.25">
      <c r="A62" s="81">
        <f t="shared" si="27"/>
        <v>21</v>
      </c>
      <c r="B62" s="67">
        <v>4026</v>
      </c>
      <c r="C62" s="198" t="s">
        <v>64</v>
      </c>
      <c r="D62" s="199">
        <f t="shared" si="28"/>
        <v>3538</v>
      </c>
      <c r="E62" s="200">
        <v>2871</v>
      </c>
      <c r="F62" s="201">
        <v>667</v>
      </c>
      <c r="G62" s="202">
        <f t="shared" si="15"/>
        <v>0.18852459016393441</v>
      </c>
      <c r="H62" s="203">
        <f t="shared" si="16"/>
        <v>5607</v>
      </c>
      <c r="I62" s="201">
        <v>4811</v>
      </c>
      <c r="J62" s="204">
        <v>796</v>
      </c>
      <c r="K62" s="205">
        <f t="shared" si="29"/>
        <v>0.14196540039236669</v>
      </c>
      <c r="L62" s="205">
        <f t="shared" si="17"/>
        <v>-4.6559189771567727E-2</v>
      </c>
      <c r="M62" s="206">
        <f t="shared" si="18"/>
        <v>8.8174982911825017E-2</v>
      </c>
      <c r="N62" s="207">
        <v>5260</v>
      </c>
      <c r="O62" s="208">
        <v>1745</v>
      </c>
      <c r="P62" s="209">
        <f t="shared" si="19"/>
        <v>0.24910778015703069</v>
      </c>
      <c r="Q62" s="210">
        <f t="shared" si="20"/>
        <v>0.10714237976466401</v>
      </c>
      <c r="R62" s="211">
        <f t="shared" si="21"/>
        <v>0.16160458452722062</v>
      </c>
      <c r="S62" s="212">
        <f t="shared" si="22"/>
        <v>2773</v>
      </c>
      <c r="T62" s="213">
        <v>1450</v>
      </c>
      <c r="U62" s="213">
        <f t="shared" si="23"/>
        <v>1323</v>
      </c>
      <c r="V62" s="213">
        <v>6261</v>
      </c>
      <c r="W62" s="213">
        <v>2786</v>
      </c>
      <c r="X62" s="214">
        <f t="shared" si="24"/>
        <v>0.3079473858737703</v>
      </c>
      <c r="Y62" s="241">
        <f t="shared" si="25"/>
        <v>0.24870221802737141</v>
      </c>
    </row>
    <row r="63" spans="1:25" ht="36" x14ac:dyDescent="0.25">
      <c r="A63" s="81">
        <f t="shared" si="27"/>
        <v>22</v>
      </c>
      <c r="B63" s="67">
        <v>5015</v>
      </c>
      <c r="C63" s="198" t="s">
        <v>76</v>
      </c>
      <c r="D63" s="199">
        <f t="shared" si="28"/>
        <v>90</v>
      </c>
      <c r="E63" s="200">
        <v>90</v>
      </c>
      <c r="F63" s="201">
        <v>0</v>
      </c>
      <c r="G63" s="202">
        <f t="shared" si="15"/>
        <v>0</v>
      </c>
      <c r="H63" s="203">
        <f t="shared" si="16"/>
        <v>145</v>
      </c>
      <c r="I63" s="201">
        <v>99</v>
      </c>
      <c r="J63" s="204">
        <v>46</v>
      </c>
      <c r="K63" s="205">
        <f t="shared" si="29"/>
        <v>0.31724137931034485</v>
      </c>
      <c r="L63" s="205">
        <f t="shared" si="17"/>
        <v>0.31724137931034485</v>
      </c>
      <c r="M63" s="206">
        <f t="shared" si="18"/>
        <v>1</v>
      </c>
      <c r="N63" s="207">
        <v>220</v>
      </c>
      <c r="O63" s="215">
        <v>70</v>
      </c>
      <c r="P63" s="209">
        <f t="shared" si="19"/>
        <v>0.2413793103448276</v>
      </c>
      <c r="Q63" s="210">
        <f t="shared" si="20"/>
        <v>-7.5862068965517254E-2</v>
      </c>
      <c r="R63" s="211">
        <f t="shared" si="21"/>
        <v>0.34285714285714286</v>
      </c>
      <c r="S63" s="212">
        <f t="shared" si="22"/>
        <v>118</v>
      </c>
      <c r="T63" s="213">
        <v>59</v>
      </c>
      <c r="U63" s="213">
        <f t="shared" si="23"/>
        <v>59</v>
      </c>
      <c r="V63" s="213">
        <v>248</v>
      </c>
      <c r="W63" s="213">
        <v>105</v>
      </c>
      <c r="X63" s="214">
        <f t="shared" si="24"/>
        <v>0.29745042492917845</v>
      </c>
      <c r="Y63" s="241">
        <f t="shared" si="25"/>
        <v>0.12380952380952381</v>
      </c>
    </row>
    <row r="64" spans="1:25" ht="36" x14ac:dyDescent="0.25">
      <c r="A64" s="81">
        <f t="shared" si="27"/>
        <v>23</v>
      </c>
      <c r="B64" s="67">
        <v>902</v>
      </c>
      <c r="C64" s="198" t="s">
        <v>20</v>
      </c>
      <c r="D64" s="199">
        <f t="shared" si="28"/>
        <v>3732</v>
      </c>
      <c r="E64" s="200">
        <v>3211</v>
      </c>
      <c r="F64" s="201">
        <v>521</v>
      </c>
      <c r="G64" s="202">
        <f t="shared" si="15"/>
        <v>0.13960342979635584</v>
      </c>
      <c r="H64" s="203">
        <f t="shared" si="16"/>
        <v>4610</v>
      </c>
      <c r="I64" s="201">
        <v>3268</v>
      </c>
      <c r="J64" s="204">
        <v>1342</v>
      </c>
      <c r="K64" s="205">
        <f t="shared" si="29"/>
        <v>0.2911062906724512</v>
      </c>
      <c r="L64" s="205">
        <f t="shared" si="17"/>
        <v>0.15150286087609535</v>
      </c>
      <c r="M64" s="206">
        <f t="shared" si="18"/>
        <v>0.44068706387546969</v>
      </c>
      <c r="N64" s="207">
        <v>7154</v>
      </c>
      <c r="O64" s="216">
        <v>2889</v>
      </c>
      <c r="P64" s="209">
        <f t="shared" si="19"/>
        <v>0.28766304888977395</v>
      </c>
      <c r="Q64" s="210">
        <f t="shared" si="20"/>
        <v>-3.4432417826772421E-3</v>
      </c>
      <c r="R64" s="211">
        <f t="shared" si="21"/>
        <v>0.35514018691588783</v>
      </c>
      <c r="S64" s="212">
        <f t="shared" si="22"/>
        <v>6020</v>
      </c>
      <c r="T64" s="213">
        <v>3293</v>
      </c>
      <c r="U64" s="213">
        <f t="shared" si="23"/>
        <v>2727</v>
      </c>
      <c r="V64" s="213">
        <v>11378</v>
      </c>
      <c r="W64" s="213">
        <v>4590</v>
      </c>
      <c r="X64" s="214">
        <f t="shared" si="24"/>
        <v>0.28744989979959917</v>
      </c>
      <c r="Y64" s="241">
        <f t="shared" si="25"/>
        <v>0.34037847136888671</v>
      </c>
    </row>
    <row r="65" spans="1:25" ht="36" x14ac:dyDescent="0.25">
      <c r="A65" s="81">
        <f t="shared" si="27"/>
        <v>24</v>
      </c>
      <c r="B65" s="66">
        <v>4018</v>
      </c>
      <c r="C65" s="198" t="s">
        <v>59</v>
      </c>
      <c r="D65" s="199">
        <f t="shared" si="28"/>
        <v>118</v>
      </c>
      <c r="E65" s="200">
        <v>50</v>
      </c>
      <c r="F65" s="201">
        <v>68</v>
      </c>
      <c r="G65" s="202">
        <f t="shared" ref="G65:G96" si="30">F65/D65</f>
        <v>0.57627118644067798</v>
      </c>
      <c r="H65" s="203">
        <f t="shared" si="16"/>
        <v>303</v>
      </c>
      <c r="I65" s="201">
        <v>270</v>
      </c>
      <c r="J65" s="204">
        <v>33</v>
      </c>
      <c r="K65" s="205">
        <f t="shared" si="29"/>
        <v>0.10891089108910891</v>
      </c>
      <c r="L65" s="205">
        <f t="shared" si="17"/>
        <v>-0.46736029535156909</v>
      </c>
      <c r="M65" s="206">
        <f t="shared" si="18"/>
        <v>-0.34653465346534651</v>
      </c>
      <c r="N65" s="217">
        <v>365</v>
      </c>
      <c r="O65" s="218">
        <v>121</v>
      </c>
      <c r="P65" s="209">
        <f t="shared" si="19"/>
        <v>0.24897119341563786</v>
      </c>
      <c r="Q65" s="210">
        <f t="shared" si="20"/>
        <v>0.14006030232652894</v>
      </c>
      <c r="R65" s="211">
        <f t="shared" si="21"/>
        <v>0.16528925619834711</v>
      </c>
      <c r="S65" s="212">
        <f t="shared" si="22"/>
        <v>405</v>
      </c>
      <c r="T65" s="213">
        <v>270</v>
      </c>
      <c r="U65" s="213">
        <f t="shared" si="23"/>
        <v>135</v>
      </c>
      <c r="V65" s="213">
        <v>590</v>
      </c>
      <c r="W65" s="213">
        <v>236</v>
      </c>
      <c r="X65" s="214">
        <f t="shared" si="24"/>
        <v>0.2857142857142857</v>
      </c>
      <c r="Y65" s="241">
        <f t="shared" si="25"/>
        <v>0.6071428571428571</v>
      </c>
    </row>
    <row r="66" spans="1:25" ht="36" x14ac:dyDescent="0.25">
      <c r="A66" s="81">
        <f t="shared" si="27"/>
        <v>25</v>
      </c>
      <c r="B66" s="67">
        <v>5017</v>
      </c>
      <c r="C66" s="198" t="s">
        <v>77</v>
      </c>
      <c r="D66" s="199">
        <f t="shared" si="28"/>
        <v>393</v>
      </c>
      <c r="E66" s="200">
        <v>346</v>
      </c>
      <c r="F66" s="201">
        <v>47</v>
      </c>
      <c r="G66" s="202">
        <f t="shared" si="30"/>
        <v>0.11959287531806616</v>
      </c>
      <c r="H66" s="203">
        <f t="shared" si="16"/>
        <v>479</v>
      </c>
      <c r="I66" s="201">
        <v>335</v>
      </c>
      <c r="J66" s="204">
        <v>144</v>
      </c>
      <c r="K66" s="205">
        <f t="shared" si="29"/>
        <v>0.30062630480167013</v>
      </c>
      <c r="L66" s="205">
        <f t="shared" si="17"/>
        <v>0.18103342948360396</v>
      </c>
      <c r="M66" s="206">
        <f t="shared" si="18"/>
        <v>0.50785340314136129</v>
      </c>
      <c r="N66" s="207">
        <v>773</v>
      </c>
      <c r="O66" s="215">
        <v>268</v>
      </c>
      <c r="P66" s="209">
        <f t="shared" si="19"/>
        <v>0.2574447646493756</v>
      </c>
      <c r="Q66" s="210">
        <f t="shared" si="20"/>
        <v>-4.3181540152294529E-2</v>
      </c>
      <c r="R66" s="211">
        <f t="shared" si="21"/>
        <v>0.28731343283582089</v>
      </c>
      <c r="S66" s="212">
        <f t="shared" si="22"/>
        <v>486</v>
      </c>
      <c r="T66" s="213">
        <v>291</v>
      </c>
      <c r="U66" s="213">
        <f t="shared" si="23"/>
        <v>195</v>
      </c>
      <c r="V66" s="213">
        <v>972</v>
      </c>
      <c r="W66" s="213">
        <v>386</v>
      </c>
      <c r="X66" s="214">
        <f t="shared" si="24"/>
        <v>0.28424153166421207</v>
      </c>
      <c r="Y66" s="241">
        <f t="shared" si="25"/>
        <v>0.15044247787610621</v>
      </c>
    </row>
    <row r="67" spans="1:25" ht="36" x14ac:dyDescent="0.25">
      <c r="A67" s="81">
        <f t="shared" si="27"/>
        <v>26</v>
      </c>
      <c r="B67" s="69">
        <v>6011</v>
      </c>
      <c r="C67" s="198" t="s">
        <v>107</v>
      </c>
      <c r="D67" s="199">
        <f t="shared" si="28"/>
        <v>390</v>
      </c>
      <c r="E67" s="200">
        <v>296</v>
      </c>
      <c r="F67" s="201">
        <v>94</v>
      </c>
      <c r="G67" s="202">
        <f t="shared" si="30"/>
        <v>0.24102564102564103</v>
      </c>
      <c r="H67" s="203">
        <f t="shared" si="16"/>
        <v>295</v>
      </c>
      <c r="I67" s="201">
        <v>194</v>
      </c>
      <c r="J67" s="204">
        <v>101</v>
      </c>
      <c r="K67" s="205">
        <f t="shared" si="29"/>
        <v>0.34237288135593219</v>
      </c>
      <c r="L67" s="205">
        <f t="shared" si="17"/>
        <v>0.10134724033029116</v>
      </c>
      <c r="M67" s="206">
        <f t="shared" si="18"/>
        <v>3.5897435897435895E-2</v>
      </c>
      <c r="N67" s="207">
        <v>7154</v>
      </c>
      <c r="O67" s="216">
        <v>2889</v>
      </c>
      <c r="P67" s="209">
        <f t="shared" si="19"/>
        <v>0.28766304888977395</v>
      </c>
      <c r="Q67" s="210">
        <f t="shared" si="20"/>
        <v>-5.4709832466158237E-2</v>
      </c>
      <c r="R67" s="211">
        <f t="shared" si="21"/>
        <v>0.93250259605399788</v>
      </c>
      <c r="S67" s="212">
        <f t="shared" si="22"/>
        <v>247</v>
      </c>
      <c r="T67" s="213">
        <v>178</v>
      </c>
      <c r="U67" s="213">
        <f t="shared" si="23"/>
        <v>69</v>
      </c>
      <c r="V67" s="213">
        <v>668</v>
      </c>
      <c r="W67" s="219">
        <v>264</v>
      </c>
      <c r="X67" s="214">
        <f t="shared" si="24"/>
        <v>0.2832618025751073</v>
      </c>
      <c r="Y67" s="241">
        <f t="shared" si="25"/>
        <v>-0.18823529411764706</v>
      </c>
    </row>
    <row r="68" spans="1:25" ht="36" x14ac:dyDescent="0.25">
      <c r="A68" s="81">
        <f t="shared" si="27"/>
        <v>27</v>
      </c>
      <c r="B68" s="67">
        <v>4024</v>
      </c>
      <c r="C68" s="198" t="s">
        <v>63</v>
      </c>
      <c r="D68" s="199">
        <f t="shared" si="28"/>
        <v>4410</v>
      </c>
      <c r="E68" s="200">
        <v>4277</v>
      </c>
      <c r="F68" s="201">
        <v>133</v>
      </c>
      <c r="G68" s="202">
        <f t="shared" si="30"/>
        <v>3.0158730158730159E-2</v>
      </c>
      <c r="H68" s="203">
        <f t="shared" ref="H68:H99" si="31">I68+J68</f>
        <v>5364</v>
      </c>
      <c r="I68" s="201">
        <v>3527</v>
      </c>
      <c r="J68" s="204">
        <v>1837</v>
      </c>
      <c r="K68" s="205">
        <f t="shared" si="29"/>
        <v>0.34246830723340793</v>
      </c>
      <c r="L68" s="205">
        <f t="shared" ref="L68:L99" si="32">K68-G68</f>
        <v>0.31230957707467777</v>
      </c>
      <c r="M68" s="206">
        <f t="shared" ref="M68:M101" si="33">(J68-F68)/(J68+F68)</f>
        <v>0.86497461928934005</v>
      </c>
      <c r="N68" s="207">
        <v>9104</v>
      </c>
      <c r="O68" s="208">
        <v>2750</v>
      </c>
      <c r="P68" s="209">
        <f t="shared" ref="P68:P99" si="34">O68/(O68+N68)</f>
        <v>0.23198920195714526</v>
      </c>
      <c r="Q68" s="210">
        <f t="shared" ref="Q68:Q99" si="35">P68-K68</f>
        <v>-0.11047910527626267</v>
      </c>
      <c r="R68" s="211">
        <f t="shared" ref="R68:R101" si="36">(O68-(F68+J68))/O68</f>
        <v>0.28363636363636363</v>
      </c>
      <c r="S68" s="212">
        <f t="shared" ref="S68:S99" si="37">T68+U68</f>
        <v>6170</v>
      </c>
      <c r="T68" s="213">
        <v>3681</v>
      </c>
      <c r="U68" s="213">
        <f t="shared" ref="U68:U104" si="38">W68-F68-J68</f>
        <v>2489</v>
      </c>
      <c r="V68" s="213">
        <v>11485</v>
      </c>
      <c r="W68" s="213">
        <v>4459</v>
      </c>
      <c r="X68" s="214">
        <f t="shared" ref="X68:X99" si="39">W68/(V68+W68)</f>
        <v>0.27966633216256898</v>
      </c>
      <c r="Y68" s="241">
        <f t="shared" ref="Y68:Y103" si="40">(U68-J68)/(U68+J68)</f>
        <v>0.15071659731853906</v>
      </c>
    </row>
    <row r="69" spans="1:25" ht="36" x14ac:dyDescent="0.25">
      <c r="A69" s="81">
        <f t="shared" si="27"/>
        <v>28</v>
      </c>
      <c r="B69" s="69">
        <v>6016</v>
      </c>
      <c r="C69" s="220" t="s">
        <v>110</v>
      </c>
      <c r="D69" s="199">
        <f t="shared" si="28"/>
        <v>2095</v>
      </c>
      <c r="E69" s="200">
        <v>1584</v>
      </c>
      <c r="F69" s="201">
        <v>511</v>
      </c>
      <c r="G69" s="202">
        <f t="shared" si="30"/>
        <v>0.24391408114558472</v>
      </c>
      <c r="H69" s="203">
        <f t="shared" si="31"/>
        <v>2430</v>
      </c>
      <c r="I69" s="201">
        <v>1901</v>
      </c>
      <c r="J69" s="204">
        <v>529</v>
      </c>
      <c r="K69" s="205">
        <f t="shared" si="29"/>
        <v>0.21769547325102881</v>
      </c>
      <c r="L69" s="205">
        <f t="shared" si="32"/>
        <v>-2.6218607894555906E-2</v>
      </c>
      <c r="M69" s="206">
        <f t="shared" si="33"/>
        <v>1.7307692307692309E-2</v>
      </c>
      <c r="N69" s="221">
        <v>4149</v>
      </c>
      <c r="O69" s="222">
        <v>1290</v>
      </c>
      <c r="P69" s="209">
        <f t="shared" si="34"/>
        <v>0.23717595146166576</v>
      </c>
      <c r="Q69" s="210">
        <f t="shared" si="35"/>
        <v>1.9480478210636948E-2</v>
      </c>
      <c r="R69" s="211">
        <f t="shared" si="36"/>
        <v>0.19379844961240311</v>
      </c>
      <c r="S69" s="212">
        <f t="shared" si="37"/>
        <v>2633</v>
      </c>
      <c r="T69" s="213">
        <v>1694</v>
      </c>
      <c r="U69" s="213">
        <f t="shared" si="38"/>
        <v>939</v>
      </c>
      <c r="V69" s="213">
        <v>5179</v>
      </c>
      <c r="W69" s="213">
        <v>1979</v>
      </c>
      <c r="X69" s="214">
        <f t="shared" si="39"/>
        <v>0.27647387538418555</v>
      </c>
      <c r="Y69" s="241">
        <f t="shared" si="40"/>
        <v>0.279291553133515</v>
      </c>
    </row>
    <row r="70" spans="1:25" ht="36" x14ac:dyDescent="0.25">
      <c r="A70" s="81">
        <f t="shared" si="27"/>
        <v>29</v>
      </c>
      <c r="B70" s="67">
        <v>6004</v>
      </c>
      <c r="C70" s="198" t="s">
        <v>102</v>
      </c>
      <c r="D70" s="199">
        <f t="shared" si="28"/>
        <v>683</v>
      </c>
      <c r="E70" s="200">
        <v>664</v>
      </c>
      <c r="F70" s="201">
        <v>19</v>
      </c>
      <c r="G70" s="202">
        <f t="shared" si="30"/>
        <v>2.7818448023426062E-2</v>
      </c>
      <c r="H70" s="203">
        <f t="shared" si="31"/>
        <v>471</v>
      </c>
      <c r="I70" s="201">
        <v>405</v>
      </c>
      <c r="J70" s="204">
        <v>66</v>
      </c>
      <c r="K70" s="205">
        <f t="shared" si="29"/>
        <v>0.14012738853503184</v>
      </c>
      <c r="L70" s="205">
        <f t="shared" si="32"/>
        <v>0.11230894051160578</v>
      </c>
      <c r="M70" s="206">
        <f t="shared" si="33"/>
        <v>0.55294117647058827</v>
      </c>
      <c r="N70" s="207">
        <v>1124</v>
      </c>
      <c r="O70" s="215">
        <v>152</v>
      </c>
      <c r="P70" s="209">
        <f t="shared" si="34"/>
        <v>0.11912225705329153</v>
      </c>
      <c r="Q70" s="210">
        <f t="shared" si="35"/>
        <v>-2.1005131481740311E-2</v>
      </c>
      <c r="R70" s="211">
        <f t="shared" si="36"/>
        <v>0.44078947368421051</v>
      </c>
      <c r="S70" s="212">
        <f t="shared" si="37"/>
        <v>527</v>
      </c>
      <c r="T70" s="213">
        <v>156</v>
      </c>
      <c r="U70" s="213">
        <f t="shared" si="38"/>
        <v>371</v>
      </c>
      <c r="V70" s="213">
        <v>1225</v>
      </c>
      <c r="W70" s="213">
        <v>456</v>
      </c>
      <c r="X70" s="214">
        <f t="shared" si="39"/>
        <v>0.27126710291493161</v>
      </c>
      <c r="Y70" s="241">
        <f t="shared" si="40"/>
        <v>0.69794050343249425</v>
      </c>
    </row>
    <row r="71" spans="1:25" ht="36" x14ac:dyDescent="0.25">
      <c r="A71" s="81">
        <f t="shared" si="27"/>
        <v>30</v>
      </c>
      <c r="B71" s="68">
        <v>5903</v>
      </c>
      <c r="C71" s="198" t="s">
        <v>100</v>
      </c>
      <c r="D71" s="199">
        <f t="shared" si="28"/>
        <v>5480</v>
      </c>
      <c r="E71" s="200">
        <v>4324</v>
      </c>
      <c r="F71" s="201">
        <v>1156</v>
      </c>
      <c r="G71" s="202">
        <f t="shared" si="30"/>
        <v>0.21094890510948905</v>
      </c>
      <c r="H71" s="203">
        <f t="shared" si="31"/>
        <v>4069</v>
      </c>
      <c r="I71" s="201">
        <v>3067</v>
      </c>
      <c r="J71" s="204">
        <v>1002</v>
      </c>
      <c r="K71" s="205">
        <f t="shared" si="29"/>
        <v>0.24625215040550505</v>
      </c>
      <c r="L71" s="205">
        <f t="shared" si="32"/>
        <v>3.5303245296016E-2</v>
      </c>
      <c r="M71" s="206">
        <f t="shared" si="33"/>
        <v>-7.1362372567191842E-2</v>
      </c>
      <c r="N71" s="207">
        <v>8389</v>
      </c>
      <c r="O71" s="216">
        <v>2519</v>
      </c>
      <c r="P71" s="209">
        <f t="shared" si="34"/>
        <v>0.23093142647598094</v>
      </c>
      <c r="Q71" s="210">
        <f t="shared" si="35"/>
        <v>-1.5320723929524105E-2</v>
      </c>
      <c r="R71" s="211">
        <f t="shared" si="36"/>
        <v>0.14331083763398175</v>
      </c>
      <c r="S71" s="212">
        <f t="shared" si="37"/>
        <v>4562</v>
      </c>
      <c r="T71" s="213">
        <v>2894</v>
      </c>
      <c r="U71" s="213">
        <f t="shared" si="38"/>
        <v>1668</v>
      </c>
      <c r="V71" s="213">
        <v>10285</v>
      </c>
      <c r="W71" s="213">
        <v>3826</v>
      </c>
      <c r="X71" s="214">
        <f t="shared" si="39"/>
        <v>0.27113599319679682</v>
      </c>
      <c r="Y71" s="241">
        <f t="shared" si="40"/>
        <v>0.24943820224719102</v>
      </c>
    </row>
    <row r="72" spans="1:25" ht="36" x14ac:dyDescent="0.25">
      <c r="A72" s="81">
        <f t="shared" si="27"/>
        <v>31</v>
      </c>
      <c r="B72" s="68">
        <v>1202</v>
      </c>
      <c r="C72" s="198" t="s">
        <v>23</v>
      </c>
      <c r="D72" s="199">
        <f t="shared" si="28"/>
        <v>2676</v>
      </c>
      <c r="E72" s="200">
        <v>2155</v>
      </c>
      <c r="F72" s="201">
        <v>521</v>
      </c>
      <c r="G72" s="202">
        <f t="shared" si="30"/>
        <v>0.19469357249626307</v>
      </c>
      <c r="H72" s="203">
        <f t="shared" si="31"/>
        <v>3487</v>
      </c>
      <c r="I72" s="201">
        <v>2620</v>
      </c>
      <c r="J72" s="204">
        <v>867</v>
      </c>
      <c r="K72" s="205">
        <f t="shared" si="29"/>
        <v>0.24863779753369658</v>
      </c>
      <c r="L72" s="205">
        <f t="shared" si="32"/>
        <v>5.3944225037433513E-2</v>
      </c>
      <c r="M72" s="206">
        <f t="shared" si="33"/>
        <v>0.24927953890489912</v>
      </c>
      <c r="N72" s="207">
        <v>7154</v>
      </c>
      <c r="O72" s="216">
        <v>2889</v>
      </c>
      <c r="P72" s="209">
        <f t="shared" si="34"/>
        <v>0.28766304888977395</v>
      </c>
      <c r="Q72" s="210">
        <f t="shared" si="35"/>
        <v>3.9025251356077373E-2</v>
      </c>
      <c r="R72" s="211">
        <f t="shared" si="36"/>
        <v>0.51955694011768783</v>
      </c>
      <c r="S72" s="212">
        <f t="shared" si="37"/>
        <v>3813</v>
      </c>
      <c r="T72" s="213">
        <v>2590</v>
      </c>
      <c r="U72" s="213">
        <f t="shared" si="38"/>
        <v>1223</v>
      </c>
      <c r="V72" s="213">
        <v>7365</v>
      </c>
      <c r="W72" s="213">
        <v>2611</v>
      </c>
      <c r="X72" s="214">
        <f t="shared" si="39"/>
        <v>0.26172814755412993</v>
      </c>
      <c r="Y72" s="241">
        <f t="shared" si="40"/>
        <v>0.17033492822966506</v>
      </c>
    </row>
    <row r="73" spans="1:25" ht="36" x14ac:dyDescent="0.25">
      <c r="A73" s="81">
        <f t="shared" si="27"/>
        <v>32</v>
      </c>
      <c r="B73" s="223">
        <v>3501</v>
      </c>
      <c r="C73" s="198" t="s">
        <v>54</v>
      </c>
      <c r="D73" s="199">
        <f t="shared" si="28"/>
        <v>6033</v>
      </c>
      <c r="E73" s="200">
        <v>4792</v>
      </c>
      <c r="F73" s="201">
        <v>1241</v>
      </c>
      <c r="G73" s="202">
        <f t="shared" si="30"/>
        <v>0.20570197248466765</v>
      </c>
      <c r="H73" s="203">
        <f t="shared" si="31"/>
        <v>4740</v>
      </c>
      <c r="I73" s="201">
        <v>3600</v>
      </c>
      <c r="J73" s="204">
        <v>1140</v>
      </c>
      <c r="K73" s="205">
        <f t="shared" si="29"/>
        <v>0.24050632911392406</v>
      </c>
      <c r="L73" s="205">
        <f t="shared" si="32"/>
        <v>3.4804356629256405E-2</v>
      </c>
      <c r="M73" s="206">
        <f t="shared" si="33"/>
        <v>-4.241915161696766E-2</v>
      </c>
      <c r="N73" s="207">
        <v>9683</v>
      </c>
      <c r="O73" s="224">
        <v>2807</v>
      </c>
      <c r="P73" s="209">
        <f t="shared" si="34"/>
        <v>0.22473979183346676</v>
      </c>
      <c r="Q73" s="210">
        <f t="shared" si="35"/>
        <v>-1.5766537280457293E-2</v>
      </c>
      <c r="R73" s="211">
        <f t="shared" si="36"/>
        <v>0.15176344852155327</v>
      </c>
      <c r="S73" s="212">
        <f t="shared" si="37"/>
        <v>5189</v>
      </c>
      <c r="T73" s="213">
        <v>3464</v>
      </c>
      <c r="U73" s="213">
        <f t="shared" si="38"/>
        <v>1725</v>
      </c>
      <c r="V73" s="213">
        <v>11856</v>
      </c>
      <c r="W73" s="213">
        <v>4106</v>
      </c>
      <c r="X73" s="214">
        <f t="shared" si="39"/>
        <v>0.25723593534644779</v>
      </c>
      <c r="Y73" s="241">
        <f t="shared" si="40"/>
        <v>0.20418848167539266</v>
      </c>
    </row>
    <row r="74" spans="1:25" ht="36" x14ac:dyDescent="0.25">
      <c r="A74" s="81">
        <f t="shared" si="27"/>
        <v>33</v>
      </c>
      <c r="B74" s="66">
        <v>4022</v>
      </c>
      <c r="C74" s="198" t="s">
        <v>61</v>
      </c>
      <c r="D74" s="199">
        <f t="shared" si="28"/>
        <v>1324</v>
      </c>
      <c r="E74" s="200">
        <v>1186</v>
      </c>
      <c r="F74" s="201">
        <v>138</v>
      </c>
      <c r="G74" s="202">
        <f t="shared" si="30"/>
        <v>0.10422960725075529</v>
      </c>
      <c r="H74" s="203">
        <f t="shared" si="31"/>
        <v>1395</v>
      </c>
      <c r="I74" s="201">
        <v>1090</v>
      </c>
      <c r="J74" s="204">
        <v>305</v>
      </c>
      <c r="K74" s="205">
        <f t="shared" si="29"/>
        <v>0.21863799283154123</v>
      </c>
      <c r="L74" s="205">
        <f t="shared" si="32"/>
        <v>0.11440838558078593</v>
      </c>
      <c r="M74" s="206">
        <f t="shared" si="33"/>
        <v>0.37697516930022573</v>
      </c>
      <c r="N74" s="217">
        <v>2457</v>
      </c>
      <c r="O74" s="218">
        <v>653</v>
      </c>
      <c r="P74" s="209">
        <f t="shared" si="34"/>
        <v>0.20996784565916399</v>
      </c>
      <c r="Q74" s="210">
        <f t="shared" si="35"/>
        <v>-8.6701471723772405E-3</v>
      </c>
      <c r="R74" s="211">
        <f t="shared" si="36"/>
        <v>0.32159264931087289</v>
      </c>
      <c r="S74" s="212">
        <f t="shared" si="37"/>
        <v>1383</v>
      </c>
      <c r="T74" s="213">
        <v>785</v>
      </c>
      <c r="U74" s="213">
        <f t="shared" si="38"/>
        <v>598</v>
      </c>
      <c r="V74" s="213">
        <v>3061</v>
      </c>
      <c r="W74" s="213">
        <v>1041</v>
      </c>
      <c r="X74" s="214">
        <f t="shared" si="39"/>
        <v>0.25377864456362748</v>
      </c>
      <c r="Y74" s="241">
        <f t="shared" si="40"/>
        <v>0.32447397563676633</v>
      </c>
    </row>
    <row r="75" spans="1:25" ht="36" x14ac:dyDescent="0.25">
      <c r="A75" s="81">
        <f t="shared" ref="A75:A104" si="41">A74+1</f>
        <v>34</v>
      </c>
      <c r="B75" s="67">
        <v>502</v>
      </c>
      <c r="C75" s="198" t="s">
        <v>16</v>
      </c>
      <c r="D75" s="199">
        <f t="shared" si="28"/>
        <v>591</v>
      </c>
      <c r="E75" s="200">
        <v>591</v>
      </c>
      <c r="F75" s="201">
        <v>0</v>
      </c>
      <c r="G75" s="202">
        <f t="shared" si="30"/>
        <v>0</v>
      </c>
      <c r="H75" s="203">
        <f t="shared" si="31"/>
        <v>637</v>
      </c>
      <c r="I75" s="201">
        <v>476</v>
      </c>
      <c r="J75" s="204">
        <v>161</v>
      </c>
      <c r="K75" s="205">
        <f t="shared" si="29"/>
        <v>0.25274725274725274</v>
      </c>
      <c r="L75" s="205">
        <f t="shared" si="32"/>
        <v>0.25274725274725274</v>
      </c>
      <c r="M75" s="206">
        <f t="shared" si="33"/>
        <v>1</v>
      </c>
      <c r="N75" s="207">
        <v>1232</v>
      </c>
      <c r="O75" s="215">
        <v>228</v>
      </c>
      <c r="P75" s="209">
        <f t="shared" si="34"/>
        <v>0.15616438356164383</v>
      </c>
      <c r="Q75" s="210">
        <f t="shared" si="35"/>
        <v>-9.6582869185608905E-2</v>
      </c>
      <c r="R75" s="211">
        <f t="shared" si="36"/>
        <v>0.29385964912280704</v>
      </c>
      <c r="S75" s="212">
        <f t="shared" si="37"/>
        <v>710</v>
      </c>
      <c r="T75" s="213">
        <v>399</v>
      </c>
      <c r="U75" s="213">
        <f t="shared" si="38"/>
        <v>311</v>
      </c>
      <c r="V75" s="213">
        <v>1466</v>
      </c>
      <c r="W75" s="213">
        <v>472</v>
      </c>
      <c r="X75" s="214">
        <f t="shared" si="39"/>
        <v>0.2435500515995872</v>
      </c>
      <c r="Y75" s="241">
        <f t="shared" si="40"/>
        <v>0.31779661016949151</v>
      </c>
    </row>
    <row r="76" spans="1:25" ht="36" x14ac:dyDescent="0.25">
      <c r="A76" s="81">
        <f t="shared" si="41"/>
        <v>35</v>
      </c>
      <c r="B76" s="69">
        <v>5716</v>
      </c>
      <c r="C76" s="198" t="s">
        <v>97</v>
      </c>
      <c r="D76" s="199">
        <f t="shared" si="28"/>
        <v>3353</v>
      </c>
      <c r="E76" s="200">
        <v>2840</v>
      </c>
      <c r="F76" s="201">
        <v>513</v>
      </c>
      <c r="G76" s="202">
        <f t="shared" si="30"/>
        <v>0.15299731583656426</v>
      </c>
      <c r="H76" s="203">
        <f t="shared" si="31"/>
        <v>2870</v>
      </c>
      <c r="I76" s="201">
        <v>2201</v>
      </c>
      <c r="J76" s="204">
        <v>669</v>
      </c>
      <c r="K76" s="205">
        <f t="shared" si="29"/>
        <v>0.23310104529616724</v>
      </c>
      <c r="L76" s="205">
        <f t="shared" si="32"/>
        <v>8.0103729459602979E-2</v>
      </c>
      <c r="M76" s="206">
        <f t="shared" si="33"/>
        <v>0.13197969543147209</v>
      </c>
      <c r="N76" s="221">
        <v>5771</v>
      </c>
      <c r="O76" s="222">
        <v>1455</v>
      </c>
      <c r="P76" s="209">
        <f t="shared" si="34"/>
        <v>0.20135621367284806</v>
      </c>
      <c r="Q76" s="210">
        <f t="shared" si="35"/>
        <v>-3.1744831623319175E-2</v>
      </c>
      <c r="R76" s="211">
        <f t="shared" si="36"/>
        <v>0.18762886597938144</v>
      </c>
      <c r="S76" s="212">
        <f t="shared" si="37"/>
        <v>2860</v>
      </c>
      <c r="T76" s="213">
        <v>1914</v>
      </c>
      <c r="U76" s="213">
        <f t="shared" si="38"/>
        <v>946</v>
      </c>
      <c r="V76" s="213">
        <v>6955</v>
      </c>
      <c r="W76" s="213">
        <v>2128</v>
      </c>
      <c r="X76" s="214">
        <f t="shared" si="39"/>
        <v>0.23428382692942859</v>
      </c>
      <c r="Y76" s="241">
        <f t="shared" si="40"/>
        <v>0.17151702786377709</v>
      </c>
    </row>
    <row r="77" spans="1:25" ht="36" x14ac:dyDescent="0.25">
      <c r="A77" s="81">
        <f t="shared" si="41"/>
        <v>36</v>
      </c>
      <c r="B77" s="68">
        <v>701</v>
      </c>
      <c r="C77" s="198" t="s">
        <v>18</v>
      </c>
      <c r="D77" s="199">
        <f t="shared" si="28"/>
        <v>4021</v>
      </c>
      <c r="E77" s="200">
        <v>3500</v>
      </c>
      <c r="F77" s="201">
        <v>521</v>
      </c>
      <c r="G77" s="202">
        <f t="shared" si="30"/>
        <v>0.129569758766476</v>
      </c>
      <c r="H77" s="203">
        <f t="shared" si="31"/>
        <v>3924</v>
      </c>
      <c r="I77" s="201">
        <v>2900</v>
      </c>
      <c r="J77" s="204">
        <v>1024</v>
      </c>
      <c r="K77" s="205">
        <f t="shared" si="29"/>
        <v>0.26095820591233437</v>
      </c>
      <c r="L77" s="205">
        <f t="shared" si="32"/>
        <v>0.13138844714585837</v>
      </c>
      <c r="M77" s="206">
        <f t="shared" si="33"/>
        <v>0.32556634304207122</v>
      </c>
      <c r="N77" s="207">
        <v>7154</v>
      </c>
      <c r="O77" s="216">
        <v>2889</v>
      </c>
      <c r="P77" s="209">
        <f t="shared" si="34"/>
        <v>0.28766304888977395</v>
      </c>
      <c r="Q77" s="210">
        <f t="shared" si="35"/>
        <v>2.670484297743958E-2</v>
      </c>
      <c r="R77" s="211">
        <f t="shared" si="36"/>
        <v>0.46521287642782971</v>
      </c>
      <c r="S77" s="212">
        <f t="shared" si="37"/>
        <v>6372</v>
      </c>
      <c r="T77" s="213">
        <v>4600</v>
      </c>
      <c r="U77" s="213">
        <f t="shared" si="38"/>
        <v>1772</v>
      </c>
      <c r="V77" s="213">
        <v>11000</v>
      </c>
      <c r="W77" s="213">
        <v>3317</v>
      </c>
      <c r="X77" s="214">
        <f t="shared" si="39"/>
        <v>0.23168261507299015</v>
      </c>
      <c r="Y77" s="241">
        <f t="shared" si="40"/>
        <v>0.26752503576537912</v>
      </c>
    </row>
    <row r="78" spans="1:25" ht="36" x14ac:dyDescent="0.25">
      <c r="A78" s="81">
        <f t="shared" si="41"/>
        <v>37</v>
      </c>
      <c r="B78" s="68">
        <v>5201</v>
      </c>
      <c r="C78" s="198" t="s">
        <v>81</v>
      </c>
      <c r="D78" s="199">
        <f t="shared" si="28"/>
        <v>4833</v>
      </c>
      <c r="E78" s="200">
        <v>3500</v>
      </c>
      <c r="F78" s="201">
        <v>1333</v>
      </c>
      <c r="G78" s="202">
        <f t="shared" si="30"/>
        <v>0.27581212497413615</v>
      </c>
      <c r="H78" s="203">
        <f t="shared" si="31"/>
        <v>4773</v>
      </c>
      <c r="I78" s="201">
        <v>4106</v>
      </c>
      <c r="J78" s="204">
        <v>667</v>
      </c>
      <c r="K78" s="205">
        <f t="shared" si="29"/>
        <v>0.13974439555834905</v>
      </c>
      <c r="L78" s="205">
        <f t="shared" si="32"/>
        <v>-0.1360677294157871</v>
      </c>
      <c r="M78" s="206">
        <f t="shared" si="33"/>
        <v>-0.33300000000000002</v>
      </c>
      <c r="N78" s="207">
        <v>9442</v>
      </c>
      <c r="O78" s="216">
        <v>2283</v>
      </c>
      <c r="P78" s="209">
        <f t="shared" si="34"/>
        <v>0.19471215351812365</v>
      </c>
      <c r="Q78" s="210">
        <f t="shared" si="35"/>
        <v>5.4967757959774599E-2</v>
      </c>
      <c r="R78" s="211">
        <f t="shared" si="36"/>
        <v>0.12395970214629873</v>
      </c>
      <c r="S78" s="212">
        <f t="shared" si="37"/>
        <v>5273</v>
      </c>
      <c r="T78" s="213">
        <v>3861</v>
      </c>
      <c r="U78" s="213">
        <f t="shared" si="38"/>
        <v>1412</v>
      </c>
      <c r="V78" s="213">
        <v>11467</v>
      </c>
      <c r="W78" s="213">
        <v>3412</v>
      </c>
      <c r="X78" s="214">
        <f t="shared" si="39"/>
        <v>0.22931648632300558</v>
      </c>
      <c r="Y78" s="241">
        <f t="shared" si="40"/>
        <v>0.35834535834535836</v>
      </c>
    </row>
    <row r="79" spans="1:25" ht="36" x14ac:dyDescent="0.25">
      <c r="A79" s="81">
        <f t="shared" si="41"/>
        <v>38</v>
      </c>
      <c r="B79" s="67">
        <v>5501</v>
      </c>
      <c r="C79" s="198" t="s">
        <v>88</v>
      </c>
      <c r="D79" s="199">
        <f t="shared" si="28"/>
        <v>4351</v>
      </c>
      <c r="E79" s="200">
        <v>3556</v>
      </c>
      <c r="F79" s="201">
        <v>795</v>
      </c>
      <c r="G79" s="202">
        <f t="shared" si="30"/>
        <v>0.18271661686968513</v>
      </c>
      <c r="H79" s="203">
        <f t="shared" si="31"/>
        <v>2880</v>
      </c>
      <c r="I79" s="201">
        <v>2405</v>
      </c>
      <c r="J79" s="204">
        <v>475</v>
      </c>
      <c r="K79" s="205">
        <f t="shared" si="29"/>
        <v>0.16493055555555555</v>
      </c>
      <c r="L79" s="205">
        <f t="shared" si="32"/>
        <v>-1.7786061314129575E-2</v>
      </c>
      <c r="M79" s="206">
        <f t="shared" si="33"/>
        <v>-0.25196850393700787</v>
      </c>
      <c r="N79" s="207">
        <v>6487</v>
      </c>
      <c r="O79" s="215">
        <v>1489</v>
      </c>
      <c r="P79" s="209">
        <f t="shared" si="34"/>
        <v>0.18668505516549649</v>
      </c>
      <c r="Q79" s="210">
        <f t="shared" si="35"/>
        <v>2.1754499609940942E-2</v>
      </c>
      <c r="R79" s="211">
        <f t="shared" si="36"/>
        <v>0.14707857622565479</v>
      </c>
      <c r="S79" s="212">
        <f t="shared" si="37"/>
        <v>3487</v>
      </c>
      <c r="T79" s="213">
        <v>2417</v>
      </c>
      <c r="U79" s="213">
        <f t="shared" si="38"/>
        <v>1070</v>
      </c>
      <c r="V79" s="213">
        <v>8378</v>
      </c>
      <c r="W79" s="213">
        <v>2340</v>
      </c>
      <c r="X79" s="214">
        <f t="shared" si="39"/>
        <v>0.21832431423773091</v>
      </c>
      <c r="Y79" s="241">
        <f t="shared" si="40"/>
        <v>0.38511326860841422</v>
      </c>
    </row>
    <row r="80" spans="1:25" ht="48" x14ac:dyDescent="0.25">
      <c r="A80" s="81">
        <f t="shared" si="41"/>
        <v>39</v>
      </c>
      <c r="B80" s="69">
        <v>5702</v>
      </c>
      <c r="C80" s="198" t="s">
        <v>92</v>
      </c>
      <c r="D80" s="199">
        <f t="shared" si="28"/>
        <v>5317</v>
      </c>
      <c r="E80" s="200">
        <v>4429</v>
      </c>
      <c r="F80" s="201">
        <v>888</v>
      </c>
      <c r="G80" s="202">
        <f t="shared" si="30"/>
        <v>0.16701147263494451</v>
      </c>
      <c r="H80" s="203">
        <f t="shared" si="31"/>
        <v>2974</v>
      </c>
      <c r="I80" s="201">
        <v>2186</v>
      </c>
      <c r="J80" s="204">
        <v>788</v>
      </c>
      <c r="K80" s="205">
        <f t="shared" si="29"/>
        <v>0.26496301277740419</v>
      </c>
      <c r="L80" s="205">
        <f t="shared" si="32"/>
        <v>9.7951540142459687E-2</v>
      </c>
      <c r="M80" s="206">
        <f t="shared" si="33"/>
        <v>-5.9665871121718374E-2</v>
      </c>
      <c r="N80" s="221">
        <v>7335</v>
      </c>
      <c r="O80" s="222">
        <v>1966</v>
      </c>
      <c r="P80" s="209">
        <f t="shared" si="34"/>
        <v>0.21137512095473604</v>
      </c>
      <c r="Q80" s="210">
        <f t="shared" si="35"/>
        <v>-5.3587891822668154E-2</v>
      </c>
      <c r="R80" s="211">
        <f t="shared" si="36"/>
        <v>0.14750762970498474</v>
      </c>
      <c r="S80" s="212">
        <f t="shared" si="37"/>
        <v>4831</v>
      </c>
      <c r="T80" s="213">
        <v>3663</v>
      </c>
      <c r="U80" s="213">
        <f t="shared" si="38"/>
        <v>1168</v>
      </c>
      <c r="V80" s="213">
        <v>10278</v>
      </c>
      <c r="W80" s="213">
        <v>2844</v>
      </c>
      <c r="X80" s="214">
        <f t="shared" si="39"/>
        <v>0.2167352537722908</v>
      </c>
      <c r="Y80" s="241">
        <f t="shared" si="40"/>
        <v>0.19427402862985685</v>
      </c>
    </row>
    <row r="81" spans="1:25" ht="36" x14ac:dyDescent="0.25">
      <c r="A81" s="81">
        <f t="shared" si="41"/>
        <v>40</v>
      </c>
      <c r="B81" s="68">
        <v>5902</v>
      </c>
      <c r="C81" s="198" t="s">
        <v>99</v>
      </c>
      <c r="D81" s="199">
        <f t="shared" si="28"/>
        <v>6145</v>
      </c>
      <c r="E81" s="200">
        <v>5307</v>
      </c>
      <c r="F81" s="201">
        <v>838</v>
      </c>
      <c r="G81" s="202">
        <f t="shared" si="30"/>
        <v>0.13637103336045567</v>
      </c>
      <c r="H81" s="203">
        <f t="shared" si="31"/>
        <v>4791</v>
      </c>
      <c r="I81" s="201">
        <v>3879</v>
      </c>
      <c r="J81" s="204">
        <v>912</v>
      </c>
      <c r="K81" s="205">
        <f t="shared" si="29"/>
        <v>0.19035691922354414</v>
      </c>
      <c r="L81" s="205">
        <f t="shared" si="32"/>
        <v>5.3985885863088473E-2</v>
      </c>
      <c r="M81" s="206">
        <f t="shared" si="33"/>
        <v>4.2285714285714288E-2</v>
      </c>
      <c r="N81" s="207">
        <v>10349</v>
      </c>
      <c r="O81" s="216">
        <v>2251</v>
      </c>
      <c r="P81" s="209">
        <f t="shared" si="34"/>
        <v>0.17865079365079364</v>
      </c>
      <c r="Q81" s="210">
        <f t="shared" si="35"/>
        <v>-1.1706125572750498E-2</v>
      </c>
      <c r="R81" s="211">
        <f t="shared" si="36"/>
        <v>0.22256774766770324</v>
      </c>
      <c r="S81" s="212">
        <f t="shared" si="37"/>
        <v>5333</v>
      </c>
      <c r="T81" s="213">
        <v>3572</v>
      </c>
      <c r="U81" s="213">
        <f t="shared" si="38"/>
        <v>1761</v>
      </c>
      <c r="V81" s="213">
        <v>12758</v>
      </c>
      <c r="W81" s="213">
        <v>3511</v>
      </c>
      <c r="X81" s="214">
        <f t="shared" si="39"/>
        <v>0.21580920769561743</v>
      </c>
      <c r="Y81" s="241">
        <f t="shared" si="40"/>
        <v>0.31762065095398428</v>
      </c>
    </row>
    <row r="82" spans="1:25" ht="36" x14ac:dyDescent="0.25">
      <c r="A82" s="81">
        <f t="shared" si="41"/>
        <v>41</v>
      </c>
      <c r="B82" s="67">
        <v>5601</v>
      </c>
      <c r="C82" s="198" t="s">
        <v>89</v>
      </c>
      <c r="D82" s="199">
        <f t="shared" si="28"/>
        <v>3265</v>
      </c>
      <c r="E82" s="200">
        <v>2703</v>
      </c>
      <c r="F82" s="201">
        <v>562</v>
      </c>
      <c r="G82" s="202">
        <f t="shared" si="30"/>
        <v>0.17212863705972434</v>
      </c>
      <c r="H82" s="203">
        <f t="shared" si="31"/>
        <v>2582</v>
      </c>
      <c r="I82" s="201">
        <v>2012</v>
      </c>
      <c r="J82" s="204">
        <v>570</v>
      </c>
      <c r="K82" s="205">
        <f t="shared" si="29"/>
        <v>0.22075910147172734</v>
      </c>
      <c r="L82" s="205">
        <f t="shared" si="32"/>
        <v>4.8630464412002999E-2</v>
      </c>
      <c r="M82" s="206">
        <f t="shared" si="33"/>
        <v>7.0671378091872791E-3</v>
      </c>
      <c r="N82" s="207">
        <v>5387</v>
      </c>
      <c r="O82" s="215">
        <v>1331</v>
      </c>
      <c r="P82" s="209">
        <f t="shared" si="34"/>
        <v>0.19812444179815422</v>
      </c>
      <c r="Q82" s="210">
        <f t="shared" si="35"/>
        <v>-2.2634659673573115E-2</v>
      </c>
      <c r="R82" s="211">
        <f t="shared" si="36"/>
        <v>0.14951164537941397</v>
      </c>
      <c r="S82" s="212">
        <f t="shared" si="37"/>
        <v>2632</v>
      </c>
      <c r="T82" s="213">
        <v>1961</v>
      </c>
      <c r="U82" s="213">
        <f t="shared" si="38"/>
        <v>671</v>
      </c>
      <c r="V82" s="213">
        <v>6676</v>
      </c>
      <c r="W82" s="213">
        <v>1803</v>
      </c>
      <c r="X82" s="214">
        <f t="shared" si="39"/>
        <v>0.21264300035381531</v>
      </c>
      <c r="Y82" s="241">
        <f t="shared" si="40"/>
        <v>8.1385979049153914E-2</v>
      </c>
    </row>
    <row r="83" spans="1:25" ht="36" x14ac:dyDescent="0.25">
      <c r="A83" s="81">
        <f t="shared" si="41"/>
        <v>42</v>
      </c>
      <c r="B83" s="66">
        <v>4004</v>
      </c>
      <c r="C83" s="198" t="s">
        <v>57</v>
      </c>
      <c r="D83" s="199">
        <f t="shared" si="28"/>
        <v>199</v>
      </c>
      <c r="E83" s="200">
        <v>191</v>
      </c>
      <c r="F83" s="201">
        <v>8</v>
      </c>
      <c r="G83" s="202">
        <f t="shared" si="30"/>
        <v>4.0201005025125629E-2</v>
      </c>
      <c r="H83" s="203">
        <f t="shared" si="31"/>
        <v>169</v>
      </c>
      <c r="I83" s="201">
        <v>169</v>
      </c>
      <c r="J83" s="204">
        <v>0</v>
      </c>
      <c r="K83" s="205">
        <f t="shared" si="29"/>
        <v>0</v>
      </c>
      <c r="L83" s="205">
        <f t="shared" si="32"/>
        <v>-4.0201005025125629E-2</v>
      </c>
      <c r="M83" s="206">
        <f t="shared" si="33"/>
        <v>-1</v>
      </c>
      <c r="N83" s="217">
        <v>380</v>
      </c>
      <c r="O83" s="218">
        <v>162</v>
      </c>
      <c r="P83" s="209">
        <f t="shared" si="34"/>
        <v>0.2988929889298893</v>
      </c>
      <c r="Q83" s="210">
        <f t="shared" si="35"/>
        <v>0.2988929889298893</v>
      </c>
      <c r="R83" s="211">
        <f t="shared" si="36"/>
        <v>0.95061728395061729</v>
      </c>
      <c r="S83" s="212">
        <f t="shared" si="37"/>
        <v>159</v>
      </c>
      <c r="T83" s="213">
        <v>60</v>
      </c>
      <c r="U83" s="213">
        <f t="shared" si="38"/>
        <v>99</v>
      </c>
      <c r="V83" s="213">
        <v>420</v>
      </c>
      <c r="W83" s="213">
        <v>107</v>
      </c>
      <c r="X83" s="214">
        <f t="shared" si="39"/>
        <v>0.20303605313092979</v>
      </c>
      <c r="Y83" s="241">
        <f t="shared" si="40"/>
        <v>1</v>
      </c>
    </row>
    <row r="84" spans="1:25" ht="36" x14ac:dyDescent="0.25">
      <c r="A84" s="81">
        <f t="shared" si="41"/>
        <v>43</v>
      </c>
      <c r="B84" s="67">
        <v>5606</v>
      </c>
      <c r="C84" s="198" t="s">
        <v>91</v>
      </c>
      <c r="D84" s="199">
        <f t="shared" si="28"/>
        <v>95</v>
      </c>
      <c r="E84" s="200">
        <v>95</v>
      </c>
      <c r="F84" s="201">
        <v>0</v>
      </c>
      <c r="G84" s="202">
        <f t="shared" si="30"/>
        <v>0</v>
      </c>
      <c r="H84" s="203">
        <f t="shared" si="31"/>
        <v>144</v>
      </c>
      <c r="I84" s="201">
        <v>118</v>
      </c>
      <c r="J84" s="204">
        <v>26</v>
      </c>
      <c r="K84" s="205">
        <f t="shared" si="29"/>
        <v>0.18055555555555555</v>
      </c>
      <c r="L84" s="205">
        <f t="shared" si="32"/>
        <v>0.18055555555555555</v>
      </c>
      <c r="M84" s="206">
        <f t="shared" si="33"/>
        <v>1</v>
      </c>
      <c r="N84" s="207">
        <v>244</v>
      </c>
      <c r="O84" s="215">
        <v>49</v>
      </c>
      <c r="P84" s="209">
        <f t="shared" si="34"/>
        <v>0.16723549488054607</v>
      </c>
      <c r="Q84" s="210">
        <f t="shared" si="35"/>
        <v>-1.3320060675009487E-2</v>
      </c>
      <c r="R84" s="211">
        <f t="shared" si="36"/>
        <v>0.46938775510204084</v>
      </c>
      <c r="S84" s="212">
        <f t="shared" si="37"/>
        <v>160</v>
      </c>
      <c r="T84" s="213">
        <v>105</v>
      </c>
      <c r="U84" s="213">
        <f t="shared" si="38"/>
        <v>55</v>
      </c>
      <c r="V84" s="213">
        <v>318</v>
      </c>
      <c r="W84" s="213">
        <v>81</v>
      </c>
      <c r="X84" s="214">
        <f t="shared" si="39"/>
        <v>0.20300751879699247</v>
      </c>
      <c r="Y84" s="241">
        <f t="shared" si="40"/>
        <v>0.35802469135802467</v>
      </c>
    </row>
    <row r="85" spans="1:25" ht="36" x14ac:dyDescent="0.25">
      <c r="A85" s="81">
        <f t="shared" si="41"/>
        <v>44</v>
      </c>
      <c r="B85" s="68">
        <v>5206</v>
      </c>
      <c r="C85" s="198" t="s">
        <v>83</v>
      </c>
      <c r="D85" s="199">
        <f t="shared" ref="D85:D103" si="42">E85+F85</f>
        <v>23</v>
      </c>
      <c r="E85" s="200">
        <v>20</v>
      </c>
      <c r="F85" s="201">
        <v>3</v>
      </c>
      <c r="G85" s="202">
        <f t="shared" si="30"/>
        <v>0.13043478260869565</v>
      </c>
      <c r="H85" s="203">
        <f t="shared" si="31"/>
        <v>32</v>
      </c>
      <c r="I85" s="201">
        <v>28</v>
      </c>
      <c r="J85" s="204">
        <v>4</v>
      </c>
      <c r="K85" s="205">
        <f t="shared" si="29"/>
        <v>0.125</v>
      </c>
      <c r="L85" s="205">
        <f t="shared" si="32"/>
        <v>-5.4347826086956486E-3</v>
      </c>
      <c r="M85" s="206">
        <f t="shared" si="33"/>
        <v>0.14285714285714285</v>
      </c>
      <c r="N85" s="207">
        <v>54</v>
      </c>
      <c r="O85" s="216">
        <v>9</v>
      </c>
      <c r="P85" s="209">
        <f t="shared" si="34"/>
        <v>0.14285714285714285</v>
      </c>
      <c r="Q85" s="210">
        <f t="shared" si="35"/>
        <v>1.7857142857142849E-2</v>
      </c>
      <c r="R85" s="211">
        <f t="shared" si="36"/>
        <v>0.22222222222222221</v>
      </c>
      <c r="S85" s="212">
        <f t="shared" si="37"/>
        <v>19</v>
      </c>
      <c r="T85" s="213">
        <v>11</v>
      </c>
      <c r="U85" s="213">
        <f t="shared" si="38"/>
        <v>8</v>
      </c>
      <c r="V85" s="213">
        <v>59</v>
      </c>
      <c r="W85" s="213">
        <v>15</v>
      </c>
      <c r="X85" s="214">
        <f t="shared" si="39"/>
        <v>0.20270270270270271</v>
      </c>
      <c r="Y85" s="241">
        <f t="shared" si="40"/>
        <v>0.33333333333333331</v>
      </c>
    </row>
    <row r="86" spans="1:25" ht="36" x14ac:dyDescent="0.25">
      <c r="A86" s="81">
        <f t="shared" si="41"/>
        <v>45</v>
      </c>
      <c r="B86" s="69">
        <v>5721</v>
      </c>
      <c r="C86" s="198" t="s">
        <v>98</v>
      </c>
      <c r="D86" s="199">
        <f t="shared" si="42"/>
        <v>6576</v>
      </c>
      <c r="E86" s="200">
        <v>5946</v>
      </c>
      <c r="F86" s="201">
        <v>630</v>
      </c>
      <c r="G86" s="202">
        <f t="shared" si="30"/>
        <v>9.5802919708029191E-2</v>
      </c>
      <c r="H86" s="203">
        <f t="shared" si="31"/>
        <v>5038</v>
      </c>
      <c r="I86" s="201">
        <v>4189</v>
      </c>
      <c r="J86" s="204">
        <v>849</v>
      </c>
      <c r="K86" s="205">
        <f t="shared" si="29"/>
        <v>0.16851925367209211</v>
      </c>
      <c r="L86" s="205">
        <f t="shared" si="32"/>
        <v>7.2716333964062921E-2</v>
      </c>
      <c r="M86" s="206">
        <f t="shared" si="33"/>
        <v>0.14807302231237324</v>
      </c>
      <c r="N86" s="221">
        <v>11531</v>
      </c>
      <c r="O86" s="222">
        <v>2234</v>
      </c>
      <c r="P86" s="209">
        <f t="shared" si="34"/>
        <v>0.16229567744278969</v>
      </c>
      <c r="Q86" s="210">
        <f t="shared" si="35"/>
        <v>-6.2235762293024188E-3</v>
      </c>
      <c r="R86" s="211">
        <f t="shared" si="36"/>
        <v>0.33795881826320501</v>
      </c>
      <c r="S86" s="212">
        <f t="shared" si="37"/>
        <v>5733</v>
      </c>
      <c r="T86" s="213">
        <v>3736</v>
      </c>
      <c r="U86" s="213">
        <f t="shared" si="38"/>
        <v>1997</v>
      </c>
      <c r="V86" s="213">
        <v>13871</v>
      </c>
      <c r="W86" s="213">
        <v>3476</v>
      </c>
      <c r="X86" s="214">
        <f t="shared" si="39"/>
        <v>0.20038046924540268</v>
      </c>
      <c r="Y86" s="241">
        <f t="shared" si="40"/>
        <v>0.40337315530569218</v>
      </c>
    </row>
    <row r="87" spans="1:25" ht="36" x14ac:dyDescent="0.25">
      <c r="A87" s="81">
        <f t="shared" si="41"/>
        <v>46</v>
      </c>
      <c r="B87" s="67">
        <v>5113</v>
      </c>
      <c r="C87" s="198" t="s">
        <v>80</v>
      </c>
      <c r="D87" s="199">
        <f t="shared" si="42"/>
        <v>5824</v>
      </c>
      <c r="E87" s="200">
        <v>5184</v>
      </c>
      <c r="F87" s="201">
        <v>640</v>
      </c>
      <c r="G87" s="202">
        <f t="shared" si="30"/>
        <v>0.10989010989010989</v>
      </c>
      <c r="H87" s="203">
        <f t="shared" si="31"/>
        <v>4185</v>
      </c>
      <c r="I87" s="201">
        <v>3437</v>
      </c>
      <c r="J87" s="204">
        <v>748</v>
      </c>
      <c r="K87" s="205">
        <f t="shared" si="29"/>
        <v>0.17873357228195938</v>
      </c>
      <c r="L87" s="205">
        <f t="shared" si="32"/>
        <v>6.8843462391849491E-2</v>
      </c>
      <c r="M87" s="206">
        <f t="shared" si="33"/>
        <v>7.7809798270893377E-2</v>
      </c>
      <c r="N87" s="207">
        <v>9489</v>
      </c>
      <c r="O87" s="215">
        <v>1677</v>
      </c>
      <c r="P87" s="209">
        <f t="shared" si="34"/>
        <v>0.15018807092960773</v>
      </c>
      <c r="Q87" s="210">
        <f t="shared" si="35"/>
        <v>-2.8545501352351649E-2</v>
      </c>
      <c r="R87" s="211">
        <f t="shared" si="36"/>
        <v>0.17233154442456769</v>
      </c>
      <c r="S87" s="212">
        <f t="shared" si="37"/>
        <v>5145</v>
      </c>
      <c r="T87" s="213">
        <v>3500</v>
      </c>
      <c r="U87" s="213">
        <f t="shared" si="38"/>
        <v>1645</v>
      </c>
      <c r="V87" s="213">
        <v>12121</v>
      </c>
      <c r="W87" s="213">
        <v>3033</v>
      </c>
      <c r="X87" s="214">
        <f t="shared" si="39"/>
        <v>0.20014517619110467</v>
      </c>
      <c r="Y87" s="241">
        <f t="shared" si="40"/>
        <v>0.37484329293773505</v>
      </c>
    </row>
    <row r="88" spans="1:25" ht="36" x14ac:dyDescent="0.25">
      <c r="A88" s="81">
        <f t="shared" si="41"/>
        <v>47</v>
      </c>
      <c r="B88" s="68">
        <v>602</v>
      </c>
      <c r="C88" s="198" t="s">
        <v>17</v>
      </c>
      <c r="D88" s="199">
        <f t="shared" si="42"/>
        <v>1074</v>
      </c>
      <c r="E88" s="200">
        <v>1055</v>
      </c>
      <c r="F88" s="201">
        <v>19</v>
      </c>
      <c r="G88" s="202">
        <f t="shared" si="30"/>
        <v>1.7690875232774673E-2</v>
      </c>
      <c r="H88" s="203">
        <f t="shared" si="31"/>
        <v>674</v>
      </c>
      <c r="I88" s="201">
        <v>480</v>
      </c>
      <c r="J88" s="204">
        <v>194</v>
      </c>
      <c r="K88" s="205">
        <f t="shared" si="29"/>
        <v>0.28783382789317508</v>
      </c>
      <c r="L88" s="205">
        <f t="shared" si="32"/>
        <v>0.27014295266040039</v>
      </c>
      <c r="M88" s="206">
        <f t="shared" si="33"/>
        <v>0.82159624413145538</v>
      </c>
      <c r="N88" s="207">
        <v>1685</v>
      </c>
      <c r="O88" s="216">
        <v>309</v>
      </c>
      <c r="P88" s="209">
        <f t="shared" si="34"/>
        <v>0.15496489468405217</v>
      </c>
      <c r="Q88" s="210">
        <f t="shared" si="35"/>
        <v>-0.13286893320912291</v>
      </c>
      <c r="R88" s="211">
        <f t="shared" si="36"/>
        <v>0.31067961165048541</v>
      </c>
      <c r="S88" s="212">
        <f t="shared" si="37"/>
        <v>718</v>
      </c>
      <c r="T88" s="213">
        <v>455</v>
      </c>
      <c r="U88" s="213">
        <f t="shared" si="38"/>
        <v>263</v>
      </c>
      <c r="V88" s="213">
        <v>1990</v>
      </c>
      <c r="W88" s="213">
        <v>476</v>
      </c>
      <c r="X88" s="214">
        <f t="shared" si="39"/>
        <v>0.19302514193025141</v>
      </c>
      <c r="Y88" s="241">
        <f t="shared" si="40"/>
        <v>0.15098468271334792</v>
      </c>
    </row>
    <row r="89" spans="1:25" ht="48" x14ac:dyDescent="0.25">
      <c r="A89" s="81">
        <f t="shared" si="41"/>
        <v>48</v>
      </c>
      <c r="B89" s="69">
        <v>5003</v>
      </c>
      <c r="C89" s="198" t="s">
        <v>74</v>
      </c>
      <c r="D89" s="199">
        <f t="shared" si="42"/>
        <v>3265</v>
      </c>
      <c r="E89" s="200">
        <v>2904</v>
      </c>
      <c r="F89" s="201">
        <v>361</v>
      </c>
      <c r="G89" s="202">
        <f t="shared" si="30"/>
        <v>0.1105666156202144</v>
      </c>
      <c r="H89" s="203">
        <f t="shared" si="31"/>
        <v>2133</v>
      </c>
      <c r="I89" s="201">
        <v>1646</v>
      </c>
      <c r="J89" s="204">
        <v>487</v>
      </c>
      <c r="K89" s="205">
        <f t="shared" si="29"/>
        <v>0.22831692451945618</v>
      </c>
      <c r="L89" s="205">
        <f t="shared" si="32"/>
        <v>0.11775030889924178</v>
      </c>
      <c r="M89" s="206">
        <f t="shared" si="33"/>
        <v>0.14858490566037735</v>
      </c>
      <c r="N89" s="221">
        <v>5098</v>
      </c>
      <c r="O89" s="222">
        <v>1009</v>
      </c>
      <c r="P89" s="209">
        <f t="shared" si="34"/>
        <v>0.16522023906991976</v>
      </c>
      <c r="Q89" s="210">
        <f t="shared" si="35"/>
        <v>-6.3096685449536422E-2</v>
      </c>
      <c r="R89" s="211">
        <f t="shared" si="36"/>
        <v>0.1595639246778989</v>
      </c>
      <c r="S89" s="212">
        <f t="shared" si="37"/>
        <v>2220</v>
      </c>
      <c r="T89" s="213">
        <v>1742</v>
      </c>
      <c r="U89" s="213">
        <f t="shared" si="38"/>
        <v>478</v>
      </c>
      <c r="V89" s="213">
        <v>6292</v>
      </c>
      <c r="W89" s="213">
        <v>1326</v>
      </c>
      <c r="X89" s="214">
        <f t="shared" si="39"/>
        <v>0.17406143344709898</v>
      </c>
      <c r="Y89" s="241">
        <f t="shared" si="40"/>
        <v>-9.3264248704663204E-3</v>
      </c>
    </row>
    <row r="90" spans="1:25" ht="36" x14ac:dyDescent="0.25">
      <c r="A90" s="81">
        <f t="shared" si="41"/>
        <v>49</v>
      </c>
      <c r="B90" s="67">
        <v>4043</v>
      </c>
      <c r="C90" s="198" t="s">
        <v>65</v>
      </c>
      <c r="D90" s="199">
        <f t="shared" si="42"/>
        <v>20069</v>
      </c>
      <c r="E90" s="200">
        <v>18544</v>
      </c>
      <c r="F90" s="201">
        <v>1525</v>
      </c>
      <c r="G90" s="202">
        <f t="shared" si="30"/>
        <v>7.598784194528875E-2</v>
      </c>
      <c r="H90" s="203">
        <f t="shared" si="31"/>
        <v>13568</v>
      </c>
      <c r="I90" s="201">
        <v>12075</v>
      </c>
      <c r="J90" s="204">
        <v>1493</v>
      </c>
      <c r="K90" s="205">
        <f t="shared" si="29"/>
        <v>0.11003832547169812</v>
      </c>
      <c r="L90" s="205">
        <f t="shared" si="32"/>
        <v>3.4050483526409367E-2</v>
      </c>
      <c r="M90" s="206">
        <f t="shared" si="33"/>
        <v>-1.0603048376408217E-2</v>
      </c>
      <c r="N90" s="207">
        <v>34414</v>
      </c>
      <c r="O90" s="208">
        <v>4022</v>
      </c>
      <c r="P90" s="209">
        <f t="shared" si="34"/>
        <v>0.10464148194401082</v>
      </c>
      <c r="Q90" s="210">
        <f t="shared" si="35"/>
        <v>-5.396843527687295E-3</v>
      </c>
      <c r="R90" s="211">
        <f t="shared" si="36"/>
        <v>0.24962705121829937</v>
      </c>
      <c r="S90" s="212">
        <f t="shared" si="37"/>
        <v>14808</v>
      </c>
      <c r="T90" s="213">
        <v>10361</v>
      </c>
      <c r="U90" s="213">
        <f t="shared" si="38"/>
        <v>4447</v>
      </c>
      <c r="V90" s="213">
        <v>40980</v>
      </c>
      <c r="W90" s="213">
        <v>7465</v>
      </c>
      <c r="X90" s="214">
        <f t="shared" si="39"/>
        <v>0.15409226958406441</v>
      </c>
      <c r="Y90" s="241">
        <f t="shared" si="40"/>
        <v>0.49730639730639731</v>
      </c>
    </row>
    <row r="91" spans="1:25" ht="36" x14ac:dyDescent="0.25">
      <c r="A91" s="81">
        <f t="shared" si="41"/>
        <v>50</v>
      </c>
      <c r="B91" s="67">
        <v>4048</v>
      </c>
      <c r="C91" s="198" t="s">
        <v>67</v>
      </c>
      <c r="D91" s="199">
        <f t="shared" si="42"/>
        <v>46</v>
      </c>
      <c r="E91" s="200">
        <v>40</v>
      </c>
      <c r="F91" s="201">
        <v>6</v>
      </c>
      <c r="G91" s="202">
        <f t="shared" si="30"/>
        <v>0.13043478260869565</v>
      </c>
      <c r="H91" s="203">
        <f t="shared" si="31"/>
        <v>68</v>
      </c>
      <c r="I91" s="201">
        <v>60</v>
      </c>
      <c r="J91" s="204">
        <v>8</v>
      </c>
      <c r="K91" s="205">
        <f t="shared" si="29"/>
        <v>0.11764705882352941</v>
      </c>
      <c r="L91" s="205">
        <f t="shared" si="32"/>
        <v>-1.2787723785166238E-2</v>
      </c>
      <c r="M91" s="206">
        <f t="shared" si="33"/>
        <v>0.14285714285714285</v>
      </c>
      <c r="N91" s="207">
        <v>100</v>
      </c>
      <c r="O91" s="215">
        <v>17</v>
      </c>
      <c r="P91" s="209">
        <f t="shared" si="34"/>
        <v>0.14529914529914531</v>
      </c>
      <c r="Q91" s="210">
        <f t="shared" si="35"/>
        <v>2.76520864756159E-2</v>
      </c>
      <c r="R91" s="211">
        <f t="shared" si="36"/>
        <v>0.17647058823529413</v>
      </c>
      <c r="S91" s="212">
        <f t="shared" si="37"/>
        <v>63</v>
      </c>
      <c r="T91" s="213">
        <v>50</v>
      </c>
      <c r="U91" s="213">
        <f t="shared" si="38"/>
        <v>13</v>
      </c>
      <c r="V91" s="213">
        <v>150</v>
      </c>
      <c r="W91" s="213">
        <v>27</v>
      </c>
      <c r="X91" s="214">
        <f t="shared" si="39"/>
        <v>0.15254237288135594</v>
      </c>
      <c r="Y91" s="241">
        <f t="shared" si="40"/>
        <v>0.23809523809523808</v>
      </c>
    </row>
    <row r="92" spans="1:25" ht="36" x14ac:dyDescent="0.25">
      <c r="A92" s="81">
        <f t="shared" si="41"/>
        <v>51</v>
      </c>
      <c r="B92" s="68">
        <v>302</v>
      </c>
      <c r="C92" s="198" t="s">
        <v>14</v>
      </c>
      <c r="D92" s="199">
        <f t="shared" si="42"/>
        <v>545</v>
      </c>
      <c r="E92" s="200">
        <v>470</v>
      </c>
      <c r="F92" s="201">
        <v>75</v>
      </c>
      <c r="G92" s="202">
        <f t="shared" si="30"/>
        <v>0.13761467889908258</v>
      </c>
      <c r="H92" s="203">
        <f t="shared" si="31"/>
        <v>605</v>
      </c>
      <c r="I92" s="201">
        <v>524</v>
      </c>
      <c r="J92" s="204">
        <v>81</v>
      </c>
      <c r="K92" s="205">
        <f t="shared" si="29"/>
        <v>0.13388429752066117</v>
      </c>
      <c r="L92" s="205">
        <f t="shared" si="32"/>
        <v>-3.7303813784214102E-3</v>
      </c>
      <c r="M92" s="206">
        <f t="shared" si="33"/>
        <v>3.8461538461538464E-2</v>
      </c>
      <c r="N92" s="207">
        <v>1144</v>
      </c>
      <c r="O92" s="216">
        <v>176</v>
      </c>
      <c r="P92" s="209">
        <f t="shared" si="34"/>
        <v>0.13333333333333333</v>
      </c>
      <c r="Q92" s="210">
        <f t="shared" si="35"/>
        <v>-5.5096418732783481E-4</v>
      </c>
      <c r="R92" s="211">
        <f t="shared" si="36"/>
        <v>0.11363636363636363</v>
      </c>
      <c r="S92" s="212">
        <f t="shared" si="37"/>
        <v>623</v>
      </c>
      <c r="T92" s="213">
        <v>511</v>
      </c>
      <c r="U92" s="213">
        <f t="shared" si="38"/>
        <v>112</v>
      </c>
      <c r="V92" s="213">
        <v>1505</v>
      </c>
      <c r="W92" s="213">
        <v>268</v>
      </c>
      <c r="X92" s="214">
        <f t="shared" si="39"/>
        <v>0.15115623237450648</v>
      </c>
      <c r="Y92" s="241">
        <f t="shared" si="40"/>
        <v>0.16062176165803108</v>
      </c>
    </row>
    <row r="93" spans="1:25" ht="36" x14ac:dyDescent="0.25">
      <c r="A93" s="81">
        <f t="shared" si="41"/>
        <v>52</v>
      </c>
      <c r="B93" s="68">
        <v>5207</v>
      </c>
      <c r="C93" s="198" t="s">
        <v>84</v>
      </c>
      <c r="D93" s="199">
        <f t="shared" si="42"/>
        <v>5787</v>
      </c>
      <c r="E93" s="200">
        <v>5359</v>
      </c>
      <c r="F93" s="201">
        <v>428</v>
      </c>
      <c r="G93" s="202">
        <f t="shared" si="30"/>
        <v>7.3958873336789355E-2</v>
      </c>
      <c r="H93" s="203">
        <f t="shared" si="31"/>
        <v>3213</v>
      </c>
      <c r="I93" s="201">
        <v>2490</v>
      </c>
      <c r="J93" s="204">
        <v>723</v>
      </c>
      <c r="K93" s="205">
        <f t="shared" si="29"/>
        <v>0.2250233426704015</v>
      </c>
      <c r="L93" s="205">
        <f t="shared" si="32"/>
        <v>0.15106446933361214</v>
      </c>
      <c r="M93" s="206">
        <f t="shared" si="33"/>
        <v>0.25629887054735012</v>
      </c>
      <c r="N93" s="207">
        <v>9011</v>
      </c>
      <c r="O93" s="216">
        <v>1400</v>
      </c>
      <c r="P93" s="209">
        <f t="shared" si="34"/>
        <v>0.13447315339544713</v>
      </c>
      <c r="Q93" s="210">
        <f t="shared" si="35"/>
        <v>-9.0550189274954368E-2</v>
      </c>
      <c r="R93" s="211">
        <f t="shared" si="36"/>
        <v>0.17785714285714285</v>
      </c>
      <c r="S93" s="212">
        <f t="shared" si="37"/>
        <v>4766</v>
      </c>
      <c r="T93" s="213">
        <v>3837</v>
      </c>
      <c r="U93" s="213">
        <f t="shared" si="38"/>
        <v>929</v>
      </c>
      <c r="V93" s="213">
        <v>11686</v>
      </c>
      <c r="W93" s="213">
        <v>2080</v>
      </c>
      <c r="X93" s="214">
        <f t="shared" si="39"/>
        <v>0.15109690541914864</v>
      </c>
      <c r="Y93" s="241">
        <f t="shared" si="40"/>
        <v>0.12469733656174334</v>
      </c>
    </row>
    <row r="94" spans="1:25" ht="36" x14ac:dyDescent="0.25">
      <c r="A94" s="81">
        <f t="shared" si="41"/>
        <v>53</v>
      </c>
      <c r="B94" s="225">
        <v>6008</v>
      </c>
      <c r="C94" s="198" t="s">
        <v>104</v>
      </c>
      <c r="D94" s="199">
        <f t="shared" si="42"/>
        <v>97</v>
      </c>
      <c r="E94" s="200">
        <v>93</v>
      </c>
      <c r="F94" s="201">
        <v>4</v>
      </c>
      <c r="G94" s="202">
        <f t="shared" si="30"/>
        <v>4.1237113402061855E-2</v>
      </c>
      <c r="H94" s="203">
        <f t="shared" si="31"/>
        <v>99</v>
      </c>
      <c r="I94" s="201">
        <v>83</v>
      </c>
      <c r="J94" s="204">
        <v>16</v>
      </c>
      <c r="K94" s="226">
        <f t="shared" si="29"/>
        <v>0.16161616161616163</v>
      </c>
      <c r="L94" s="205">
        <f t="shared" si="32"/>
        <v>0.12037904821409978</v>
      </c>
      <c r="M94" s="206">
        <f t="shared" si="33"/>
        <v>0.6</v>
      </c>
      <c r="N94" s="221">
        <v>204</v>
      </c>
      <c r="O94" s="222">
        <v>30</v>
      </c>
      <c r="P94" s="209">
        <f t="shared" si="34"/>
        <v>0.12820512820512819</v>
      </c>
      <c r="Q94" s="210">
        <f t="shared" si="35"/>
        <v>-3.3411033411033436E-2</v>
      </c>
      <c r="R94" s="211">
        <f t="shared" si="36"/>
        <v>0.33333333333333331</v>
      </c>
      <c r="S94" s="212">
        <f t="shared" si="37"/>
        <v>141</v>
      </c>
      <c r="T94" s="213">
        <v>112</v>
      </c>
      <c r="U94" s="213">
        <f t="shared" si="38"/>
        <v>29</v>
      </c>
      <c r="V94" s="213">
        <v>288</v>
      </c>
      <c r="W94" s="213">
        <v>49</v>
      </c>
      <c r="X94" s="214">
        <f t="shared" si="39"/>
        <v>0.14540059347181009</v>
      </c>
      <c r="Y94" s="241">
        <f t="shared" si="40"/>
        <v>0.28888888888888886</v>
      </c>
    </row>
    <row r="95" spans="1:25" ht="36" x14ac:dyDescent="0.25">
      <c r="A95" s="81">
        <f t="shared" si="41"/>
        <v>54</v>
      </c>
      <c r="B95" s="227">
        <v>5401</v>
      </c>
      <c r="C95" s="198" t="s">
        <v>86</v>
      </c>
      <c r="D95" s="199">
        <f t="shared" si="42"/>
        <v>6754</v>
      </c>
      <c r="E95" s="200">
        <v>5896</v>
      </c>
      <c r="F95" s="201">
        <v>858</v>
      </c>
      <c r="G95" s="202">
        <f t="shared" si="30"/>
        <v>0.12703583061889251</v>
      </c>
      <c r="H95" s="203">
        <f t="shared" si="31"/>
        <v>5116</v>
      </c>
      <c r="I95" s="201">
        <v>4554</v>
      </c>
      <c r="J95" s="204">
        <v>562</v>
      </c>
      <c r="K95" s="205">
        <f t="shared" si="29"/>
        <v>0.10985144644253322</v>
      </c>
      <c r="L95" s="205">
        <f t="shared" si="32"/>
        <v>-1.7184384176359285E-2</v>
      </c>
      <c r="M95" s="206">
        <f t="shared" si="33"/>
        <v>-0.20845070422535211</v>
      </c>
      <c r="N95" s="207">
        <v>11810</v>
      </c>
      <c r="O95" s="216">
        <v>1632</v>
      </c>
      <c r="P95" s="209">
        <f t="shared" si="34"/>
        <v>0.12141050438922779</v>
      </c>
      <c r="Q95" s="210">
        <f t="shared" si="35"/>
        <v>1.1559057946694568E-2</v>
      </c>
      <c r="R95" s="211">
        <f t="shared" si="36"/>
        <v>0.12990196078431374</v>
      </c>
      <c r="S95" s="212">
        <f t="shared" si="37"/>
        <v>5335</v>
      </c>
      <c r="T95" s="213">
        <v>4633</v>
      </c>
      <c r="U95" s="213">
        <f t="shared" si="38"/>
        <v>702</v>
      </c>
      <c r="V95" s="213">
        <v>15083</v>
      </c>
      <c r="W95" s="213">
        <v>2122</v>
      </c>
      <c r="X95" s="214">
        <f t="shared" si="39"/>
        <v>0.12333623946527172</v>
      </c>
      <c r="Y95" s="241">
        <f t="shared" si="40"/>
        <v>0.11075949367088607</v>
      </c>
    </row>
    <row r="96" spans="1:25" ht="48" x14ac:dyDescent="0.25">
      <c r="A96" s="81">
        <f t="shared" si="41"/>
        <v>55</v>
      </c>
      <c r="B96" s="228">
        <v>5002</v>
      </c>
      <c r="C96" s="198" t="s">
        <v>73</v>
      </c>
      <c r="D96" s="199">
        <f t="shared" si="42"/>
        <v>2627</v>
      </c>
      <c r="E96" s="200">
        <v>2406</v>
      </c>
      <c r="F96" s="201">
        <v>221</v>
      </c>
      <c r="G96" s="202">
        <f t="shared" si="30"/>
        <v>8.4126379901027795E-2</v>
      </c>
      <c r="H96" s="203">
        <f t="shared" si="31"/>
        <v>1984</v>
      </c>
      <c r="I96" s="201">
        <v>1731</v>
      </c>
      <c r="J96" s="204">
        <v>253</v>
      </c>
      <c r="K96" s="205">
        <f t="shared" si="29"/>
        <v>0.12752016129032259</v>
      </c>
      <c r="L96" s="205">
        <f t="shared" si="32"/>
        <v>4.3393781389294797E-2</v>
      </c>
      <c r="M96" s="206">
        <f t="shared" si="33"/>
        <v>6.7510548523206745E-2</v>
      </c>
      <c r="N96" s="207">
        <v>4658</v>
      </c>
      <c r="O96" s="215">
        <v>608</v>
      </c>
      <c r="P96" s="209">
        <f t="shared" si="34"/>
        <v>0.11545765286745158</v>
      </c>
      <c r="Q96" s="210">
        <f t="shared" si="35"/>
        <v>-1.2062508422871016E-2</v>
      </c>
      <c r="R96" s="211">
        <f t="shared" si="36"/>
        <v>0.22039473684210525</v>
      </c>
      <c r="S96" s="212">
        <f t="shared" si="37"/>
        <v>2361</v>
      </c>
      <c r="T96" s="213">
        <v>1979</v>
      </c>
      <c r="U96" s="213">
        <f t="shared" si="38"/>
        <v>382</v>
      </c>
      <c r="V96" s="213">
        <v>6116</v>
      </c>
      <c r="W96" s="213">
        <v>856</v>
      </c>
      <c r="X96" s="214">
        <f t="shared" si="39"/>
        <v>0.1227768215720023</v>
      </c>
      <c r="Y96" s="241">
        <f t="shared" si="40"/>
        <v>0.20314960629921261</v>
      </c>
    </row>
    <row r="97" spans="1:25" ht="36" x14ac:dyDescent="0.25">
      <c r="A97" s="81">
        <f t="shared" si="41"/>
        <v>56</v>
      </c>
      <c r="B97" s="228">
        <v>2302</v>
      </c>
      <c r="C97" s="198" t="s">
        <v>35</v>
      </c>
      <c r="D97" s="199">
        <f t="shared" si="42"/>
        <v>568</v>
      </c>
      <c r="E97" s="200">
        <v>527</v>
      </c>
      <c r="F97" s="201">
        <v>41</v>
      </c>
      <c r="G97" s="202">
        <f t="shared" ref="G97:G103" si="43">F97/D97</f>
        <v>7.2183098591549297E-2</v>
      </c>
      <c r="H97" s="203">
        <f t="shared" si="31"/>
        <v>429</v>
      </c>
      <c r="I97" s="201">
        <v>389</v>
      </c>
      <c r="J97" s="204">
        <v>40</v>
      </c>
      <c r="K97" s="205">
        <f t="shared" si="29"/>
        <v>9.3240093240093247E-2</v>
      </c>
      <c r="L97" s="205">
        <f t="shared" si="32"/>
        <v>2.105699464854395E-2</v>
      </c>
      <c r="M97" s="206">
        <f t="shared" si="33"/>
        <v>-1.2345679012345678E-2</v>
      </c>
      <c r="N97" s="207">
        <v>1063</v>
      </c>
      <c r="O97" s="215">
        <v>94</v>
      </c>
      <c r="P97" s="209">
        <f t="shared" si="34"/>
        <v>8.1244598098530685E-2</v>
      </c>
      <c r="Q97" s="210">
        <f t="shared" si="35"/>
        <v>-1.1995495141562562E-2</v>
      </c>
      <c r="R97" s="211">
        <f t="shared" si="36"/>
        <v>0.13829787234042554</v>
      </c>
      <c r="S97" s="212">
        <f t="shared" si="37"/>
        <v>521</v>
      </c>
      <c r="T97" s="213">
        <v>464</v>
      </c>
      <c r="U97" s="213">
        <f t="shared" si="38"/>
        <v>57</v>
      </c>
      <c r="V97" s="213">
        <v>1063</v>
      </c>
      <c r="W97" s="213">
        <v>138</v>
      </c>
      <c r="X97" s="214">
        <f t="shared" si="39"/>
        <v>0.11490424646128226</v>
      </c>
      <c r="Y97" s="241">
        <f t="shared" si="40"/>
        <v>0.17525773195876287</v>
      </c>
    </row>
    <row r="98" spans="1:25" ht="36" x14ac:dyDescent="0.25">
      <c r="A98" s="81">
        <f t="shared" si="41"/>
        <v>57</v>
      </c>
      <c r="B98" s="228">
        <v>6007</v>
      </c>
      <c r="C98" s="198" t="s">
        <v>103</v>
      </c>
      <c r="D98" s="199">
        <f t="shared" si="42"/>
        <v>1099</v>
      </c>
      <c r="E98" s="200">
        <v>1076</v>
      </c>
      <c r="F98" s="201">
        <v>23</v>
      </c>
      <c r="G98" s="202">
        <f t="shared" si="43"/>
        <v>2.0928116469517744E-2</v>
      </c>
      <c r="H98" s="203">
        <f t="shared" si="31"/>
        <v>820</v>
      </c>
      <c r="I98" s="201">
        <v>742</v>
      </c>
      <c r="J98" s="204">
        <v>78</v>
      </c>
      <c r="K98" s="205">
        <f t="shared" si="29"/>
        <v>9.5121951219512196E-2</v>
      </c>
      <c r="L98" s="205">
        <f t="shared" si="32"/>
        <v>7.4193834749994456E-2</v>
      </c>
      <c r="M98" s="206">
        <f t="shared" si="33"/>
        <v>0.54455445544554459</v>
      </c>
      <c r="N98" s="207">
        <v>2063</v>
      </c>
      <c r="O98" s="215">
        <v>193</v>
      </c>
      <c r="P98" s="209">
        <f t="shared" si="34"/>
        <v>8.5549645390070927E-2</v>
      </c>
      <c r="Q98" s="210">
        <f t="shared" si="35"/>
        <v>-9.5723058294412688E-3</v>
      </c>
      <c r="R98" s="211">
        <f t="shared" si="36"/>
        <v>0.47668393782383417</v>
      </c>
      <c r="S98" s="212">
        <f t="shared" si="37"/>
        <v>835</v>
      </c>
      <c r="T98" s="213">
        <v>634</v>
      </c>
      <c r="U98" s="213">
        <f t="shared" si="38"/>
        <v>201</v>
      </c>
      <c r="V98" s="213">
        <v>2452</v>
      </c>
      <c r="W98" s="213">
        <v>302</v>
      </c>
      <c r="X98" s="214">
        <f t="shared" si="39"/>
        <v>0.10965867828612927</v>
      </c>
      <c r="Y98" s="241">
        <f t="shared" si="40"/>
        <v>0.44086021505376344</v>
      </c>
    </row>
    <row r="99" spans="1:25" ht="36" x14ac:dyDescent="0.25">
      <c r="A99" s="81">
        <f t="shared" si="41"/>
        <v>58</v>
      </c>
      <c r="B99" s="229">
        <v>4098</v>
      </c>
      <c r="C99" s="198" t="s">
        <v>71</v>
      </c>
      <c r="D99" s="199">
        <f t="shared" si="42"/>
        <v>9002</v>
      </c>
      <c r="E99" s="200">
        <v>8931</v>
      </c>
      <c r="F99" s="201">
        <v>71</v>
      </c>
      <c r="G99" s="202">
        <f t="shared" si="43"/>
        <v>7.8871361919573436E-3</v>
      </c>
      <c r="H99" s="203">
        <f t="shared" si="31"/>
        <v>12785</v>
      </c>
      <c r="I99" s="201">
        <v>11993</v>
      </c>
      <c r="J99" s="204">
        <v>792</v>
      </c>
      <c r="K99" s="205">
        <f t="shared" si="29"/>
        <v>6.1947594837700432E-2</v>
      </c>
      <c r="L99" s="205">
        <f t="shared" si="32"/>
        <v>5.406045864574309E-2</v>
      </c>
      <c r="M99" s="206">
        <f t="shared" si="33"/>
        <v>0.83545770567786792</v>
      </c>
      <c r="N99" s="217">
        <v>12544</v>
      </c>
      <c r="O99" s="218">
        <v>1137</v>
      </c>
      <c r="P99" s="209">
        <f t="shared" si="34"/>
        <v>8.3107959944448501E-2</v>
      </c>
      <c r="Q99" s="210">
        <f t="shared" si="35"/>
        <v>2.1160365106748069E-2</v>
      </c>
      <c r="R99" s="211">
        <f t="shared" si="36"/>
        <v>0.24098504837291118</v>
      </c>
      <c r="S99" s="212">
        <f t="shared" si="37"/>
        <v>8328</v>
      </c>
      <c r="T99" s="213">
        <v>7040</v>
      </c>
      <c r="U99" s="213">
        <f t="shared" si="38"/>
        <v>1288</v>
      </c>
      <c r="V99" s="213">
        <v>19033</v>
      </c>
      <c r="W99" s="213">
        <v>2151</v>
      </c>
      <c r="X99" s="214">
        <f t="shared" si="39"/>
        <v>0.10153889728096677</v>
      </c>
      <c r="Y99" s="241">
        <f t="shared" si="40"/>
        <v>0.23846153846153847</v>
      </c>
    </row>
    <row r="100" spans="1:25" ht="45" x14ac:dyDescent="0.25">
      <c r="A100" s="88">
        <f t="shared" si="41"/>
        <v>59</v>
      </c>
      <c r="B100" s="230">
        <v>5018</v>
      </c>
      <c r="C100" s="231" t="s">
        <v>78</v>
      </c>
      <c r="D100" s="199">
        <f t="shared" si="42"/>
        <v>523</v>
      </c>
      <c r="E100" s="200">
        <v>489</v>
      </c>
      <c r="F100" s="201">
        <v>34</v>
      </c>
      <c r="G100" s="202">
        <f t="shared" si="43"/>
        <v>6.5009560229445512E-2</v>
      </c>
      <c r="H100" s="203">
        <f t="shared" ref="H100:H103" si="44">I100+J100</f>
        <v>519</v>
      </c>
      <c r="I100" s="201">
        <v>486</v>
      </c>
      <c r="J100" s="204">
        <v>33</v>
      </c>
      <c r="K100" s="205">
        <f t="shared" si="29"/>
        <v>6.358381502890173E-2</v>
      </c>
      <c r="L100" s="205">
        <f t="shared" ref="L100:L104" si="45">K100-G100</f>
        <v>-1.4257452005437821E-3</v>
      </c>
      <c r="M100" s="206">
        <f t="shared" si="33"/>
        <v>-1.4925373134328358E-2</v>
      </c>
      <c r="N100" s="221">
        <v>1135</v>
      </c>
      <c r="O100" s="222">
        <v>85</v>
      </c>
      <c r="P100" s="209">
        <f t="shared" ref="P100:P104" si="46">O100/(O100+N100)</f>
        <v>6.9672131147540978E-2</v>
      </c>
      <c r="Q100" s="210">
        <f t="shared" ref="Q100:Q104" si="47">P100-K100</f>
        <v>6.0883161186392476E-3</v>
      </c>
      <c r="R100" s="211">
        <f t="shared" si="36"/>
        <v>0.21176470588235294</v>
      </c>
      <c r="S100" s="212">
        <f t="shared" ref="S100:S104" si="48">T100+U100</f>
        <v>306</v>
      </c>
      <c r="T100" s="213">
        <v>273</v>
      </c>
      <c r="U100" s="213">
        <f t="shared" si="38"/>
        <v>33</v>
      </c>
      <c r="V100" s="213">
        <v>1248</v>
      </c>
      <c r="W100" s="213">
        <v>100</v>
      </c>
      <c r="X100" s="214">
        <f t="shared" ref="X100:X104" si="49">W100/(V100+W100)</f>
        <v>7.418397626112759E-2</v>
      </c>
      <c r="Y100" s="241">
        <f t="shared" si="40"/>
        <v>0</v>
      </c>
    </row>
    <row r="101" spans="1:25" ht="36" x14ac:dyDescent="0.25">
      <c r="A101" s="2">
        <f t="shared" si="41"/>
        <v>60</v>
      </c>
      <c r="B101" s="68">
        <v>6025</v>
      </c>
      <c r="C101" s="198" t="s">
        <v>113</v>
      </c>
      <c r="D101" s="199">
        <f t="shared" si="42"/>
        <v>114</v>
      </c>
      <c r="E101" s="200">
        <v>112</v>
      </c>
      <c r="F101" s="201">
        <v>2</v>
      </c>
      <c r="G101" s="202">
        <f t="shared" si="43"/>
        <v>1.7543859649122806E-2</v>
      </c>
      <c r="H101" s="203">
        <f t="shared" si="44"/>
        <v>159</v>
      </c>
      <c r="I101" s="201">
        <v>156</v>
      </c>
      <c r="J101" s="204">
        <v>3</v>
      </c>
      <c r="K101" s="205">
        <f t="shared" si="29"/>
        <v>1.8867924528301886E-2</v>
      </c>
      <c r="L101" s="205">
        <f t="shared" si="45"/>
        <v>1.32406487917908E-3</v>
      </c>
      <c r="M101" s="206">
        <f t="shared" si="33"/>
        <v>0.2</v>
      </c>
      <c r="N101" s="207">
        <v>300</v>
      </c>
      <c r="O101" s="216">
        <v>14</v>
      </c>
      <c r="P101" s="209">
        <f t="shared" si="46"/>
        <v>4.4585987261146494E-2</v>
      </c>
      <c r="Q101" s="210">
        <f t="shared" si="47"/>
        <v>2.5718062732844608E-2</v>
      </c>
      <c r="R101" s="211">
        <f t="shared" si="36"/>
        <v>0.6428571428571429</v>
      </c>
      <c r="S101" s="212">
        <f t="shared" si="48"/>
        <v>42</v>
      </c>
      <c r="T101" s="213">
        <v>30</v>
      </c>
      <c r="U101" s="213">
        <f t="shared" si="38"/>
        <v>12</v>
      </c>
      <c r="V101" s="213">
        <v>298</v>
      </c>
      <c r="W101" s="213">
        <v>17</v>
      </c>
      <c r="X101" s="214">
        <f t="shared" si="49"/>
        <v>5.3968253968253971E-2</v>
      </c>
      <c r="Y101" s="241">
        <f t="shared" si="40"/>
        <v>0.6</v>
      </c>
    </row>
    <row r="102" spans="1:25" ht="36.75" thickBot="1" x14ac:dyDescent="0.3">
      <c r="A102" s="90">
        <f t="shared" si="41"/>
        <v>61</v>
      </c>
      <c r="B102" s="232">
        <v>6009</v>
      </c>
      <c r="C102" s="233" t="s">
        <v>105</v>
      </c>
      <c r="D102" s="199">
        <f t="shared" si="42"/>
        <v>50</v>
      </c>
      <c r="E102" s="200">
        <v>50</v>
      </c>
      <c r="F102" s="201">
        <v>0</v>
      </c>
      <c r="G102" s="202">
        <f t="shared" si="43"/>
        <v>0</v>
      </c>
      <c r="H102" s="203">
        <f t="shared" si="44"/>
        <v>67</v>
      </c>
      <c r="I102" s="201">
        <v>67</v>
      </c>
      <c r="J102" s="234">
        <v>0</v>
      </c>
      <c r="K102" s="205">
        <f t="shared" si="29"/>
        <v>0</v>
      </c>
      <c r="L102" s="205">
        <f t="shared" si="45"/>
        <v>0</v>
      </c>
      <c r="M102" s="206">
        <v>0</v>
      </c>
      <c r="N102" s="235">
        <v>139</v>
      </c>
      <c r="O102" s="236">
        <v>0</v>
      </c>
      <c r="P102" s="237">
        <f t="shared" si="46"/>
        <v>0</v>
      </c>
      <c r="Q102" s="238">
        <f t="shared" si="47"/>
        <v>0</v>
      </c>
      <c r="R102" s="239">
        <v>0</v>
      </c>
      <c r="S102" s="212">
        <f t="shared" si="48"/>
        <v>51</v>
      </c>
      <c r="T102" s="213">
        <v>49</v>
      </c>
      <c r="U102" s="213">
        <f t="shared" si="38"/>
        <v>2</v>
      </c>
      <c r="V102" s="213">
        <v>49</v>
      </c>
      <c r="W102" s="213">
        <v>2</v>
      </c>
      <c r="X102" s="214">
        <f t="shared" si="49"/>
        <v>3.9215686274509803E-2</v>
      </c>
      <c r="Y102" s="241">
        <f t="shared" si="40"/>
        <v>1</v>
      </c>
    </row>
    <row r="103" spans="1:25" ht="48" x14ac:dyDescent="0.25">
      <c r="A103" s="91">
        <f t="shared" si="41"/>
        <v>62</v>
      </c>
      <c r="B103" s="121">
        <v>5708</v>
      </c>
      <c r="C103" s="79" t="s">
        <v>94</v>
      </c>
      <c r="D103" s="82">
        <f t="shared" si="42"/>
        <v>53</v>
      </c>
      <c r="E103" s="83">
        <v>53</v>
      </c>
      <c r="F103" s="84">
        <v>0</v>
      </c>
      <c r="G103" s="109">
        <f t="shared" si="43"/>
        <v>0</v>
      </c>
      <c r="H103" s="85">
        <f t="shared" si="44"/>
        <v>38</v>
      </c>
      <c r="I103" s="84">
        <v>36</v>
      </c>
      <c r="J103" s="86">
        <v>2</v>
      </c>
      <c r="K103" s="112">
        <f t="shared" si="29"/>
        <v>5.2631578947368418E-2</v>
      </c>
      <c r="L103" s="112">
        <f t="shared" si="45"/>
        <v>5.2631578947368418E-2</v>
      </c>
      <c r="M103" s="87">
        <f>(J103-F103)/(J103+F103)</f>
        <v>1</v>
      </c>
      <c r="N103" s="123">
        <v>101</v>
      </c>
      <c r="O103" s="124">
        <v>2</v>
      </c>
      <c r="P103" s="92">
        <f t="shared" si="46"/>
        <v>1.9417475728155338E-2</v>
      </c>
      <c r="Q103" s="93">
        <f t="shared" si="47"/>
        <v>-3.321410321921308E-2</v>
      </c>
      <c r="R103" s="80">
        <f>(O103-(F103+J103))/O103</f>
        <v>0</v>
      </c>
      <c r="S103" s="101">
        <f t="shared" si="48"/>
        <v>40</v>
      </c>
      <c r="T103" s="102">
        <v>40</v>
      </c>
      <c r="U103" s="102">
        <f t="shared" si="38"/>
        <v>0</v>
      </c>
      <c r="V103" s="102">
        <v>129</v>
      </c>
      <c r="W103" s="102">
        <v>2</v>
      </c>
      <c r="X103" s="103">
        <f t="shared" si="49"/>
        <v>1.5267175572519083E-2</v>
      </c>
      <c r="Y103" s="104">
        <f t="shared" si="40"/>
        <v>-1</v>
      </c>
    </row>
    <row r="104" spans="1:25" ht="36.75" thickBot="1" x14ac:dyDescent="0.3">
      <c r="A104" s="3">
        <f t="shared" si="41"/>
        <v>63</v>
      </c>
      <c r="B104" s="120">
        <v>5025</v>
      </c>
      <c r="C104" s="94" t="s">
        <v>79</v>
      </c>
      <c r="D104" s="113">
        <v>0</v>
      </c>
      <c r="E104" s="95">
        <v>9</v>
      </c>
      <c r="F104" s="96">
        <v>0</v>
      </c>
      <c r="G104" s="110">
        <v>0</v>
      </c>
      <c r="H104" s="113">
        <v>0</v>
      </c>
      <c r="I104" s="96">
        <v>8</v>
      </c>
      <c r="J104" s="122">
        <v>0</v>
      </c>
      <c r="K104" s="97">
        <v>0</v>
      </c>
      <c r="L104" s="97">
        <f t="shared" si="45"/>
        <v>0</v>
      </c>
      <c r="M104" s="114">
        <v>0</v>
      </c>
      <c r="N104" s="111">
        <v>19</v>
      </c>
      <c r="O104" s="120">
        <v>0</v>
      </c>
      <c r="P104" s="98">
        <f t="shared" si="46"/>
        <v>0</v>
      </c>
      <c r="Q104" s="99">
        <f t="shared" si="47"/>
        <v>0</v>
      </c>
      <c r="R104" s="100">
        <v>0</v>
      </c>
      <c r="S104" s="105">
        <f t="shared" si="48"/>
        <v>10</v>
      </c>
      <c r="T104" s="106">
        <v>10</v>
      </c>
      <c r="U104" s="106">
        <f t="shared" si="38"/>
        <v>0</v>
      </c>
      <c r="V104" s="106">
        <v>27</v>
      </c>
      <c r="W104" s="106">
        <v>0</v>
      </c>
      <c r="X104" s="107">
        <f t="shared" si="49"/>
        <v>0</v>
      </c>
      <c r="Y104" s="108">
        <v>0</v>
      </c>
    </row>
  </sheetData>
  <autoFilter ref="A3:Y3">
    <sortState ref="A4:Y104">
      <sortCondition descending="1" ref="X3"/>
    </sortState>
  </autoFilter>
  <sortState ref="A5:Y104">
    <sortCondition ref="Y4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56" zoomScaleNormal="100" workbookViewId="0">
      <selection activeCell="G72" sqref="G72"/>
    </sheetView>
  </sheetViews>
  <sheetFormatPr defaultRowHeight="12.75" customHeight="1" x14ac:dyDescent="0.2"/>
  <cols>
    <col min="1" max="1" width="9.140625" style="4"/>
    <col min="2" max="2" width="8.28515625" style="8" customWidth="1"/>
    <col min="3" max="3" width="62.140625" style="4" customWidth="1"/>
    <col min="4" max="4" width="21.140625" style="4" customWidth="1"/>
    <col min="5" max="5" width="23.28515625" style="4" hidden="1" customWidth="1"/>
    <col min="6" max="12" width="22.140625" style="4" customWidth="1"/>
    <col min="13" max="13" width="16.7109375" style="4" hidden="1" customWidth="1"/>
    <col min="14" max="14" width="9.140625" style="4" hidden="1" customWidth="1"/>
    <col min="15" max="265" width="9.140625" style="4"/>
    <col min="266" max="266" width="5.28515625" style="4" customWidth="1"/>
    <col min="267" max="267" width="92.5703125" style="4" customWidth="1"/>
    <col min="268" max="268" width="12.85546875" style="4" customWidth="1"/>
    <col min="269" max="521" width="9.140625" style="4"/>
    <col min="522" max="522" width="5.28515625" style="4" customWidth="1"/>
    <col min="523" max="523" width="92.5703125" style="4" customWidth="1"/>
    <col min="524" max="524" width="12.85546875" style="4" customWidth="1"/>
    <col min="525" max="777" width="9.140625" style="4"/>
    <col min="778" max="778" width="5.28515625" style="4" customWidth="1"/>
    <col min="779" max="779" width="92.5703125" style="4" customWidth="1"/>
    <col min="780" max="780" width="12.85546875" style="4" customWidth="1"/>
    <col min="781" max="1033" width="9.140625" style="4"/>
    <col min="1034" max="1034" width="5.28515625" style="4" customWidth="1"/>
    <col min="1035" max="1035" width="92.5703125" style="4" customWidth="1"/>
    <col min="1036" max="1036" width="12.85546875" style="4" customWidth="1"/>
    <col min="1037" max="1289" width="9.140625" style="4"/>
    <col min="1290" max="1290" width="5.28515625" style="4" customWidth="1"/>
    <col min="1291" max="1291" width="92.5703125" style="4" customWidth="1"/>
    <col min="1292" max="1292" width="12.85546875" style="4" customWidth="1"/>
    <col min="1293" max="1545" width="9.140625" style="4"/>
    <col min="1546" max="1546" width="5.28515625" style="4" customWidth="1"/>
    <col min="1547" max="1547" width="92.5703125" style="4" customWidth="1"/>
    <col min="1548" max="1548" width="12.85546875" style="4" customWidth="1"/>
    <col min="1549" max="1801" width="9.140625" style="4"/>
    <col min="1802" max="1802" width="5.28515625" style="4" customWidth="1"/>
    <col min="1803" max="1803" width="92.5703125" style="4" customWidth="1"/>
    <col min="1804" max="1804" width="12.85546875" style="4" customWidth="1"/>
    <col min="1805" max="2057" width="9.140625" style="4"/>
    <col min="2058" max="2058" width="5.28515625" style="4" customWidth="1"/>
    <col min="2059" max="2059" width="92.5703125" style="4" customWidth="1"/>
    <col min="2060" max="2060" width="12.85546875" style="4" customWidth="1"/>
    <col min="2061" max="2313" width="9.140625" style="4"/>
    <col min="2314" max="2314" width="5.28515625" style="4" customWidth="1"/>
    <col min="2315" max="2315" width="92.5703125" style="4" customWidth="1"/>
    <col min="2316" max="2316" width="12.85546875" style="4" customWidth="1"/>
    <col min="2317" max="2569" width="9.140625" style="4"/>
    <col min="2570" max="2570" width="5.28515625" style="4" customWidth="1"/>
    <col min="2571" max="2571" width="92.5703125" style="4" customWidth="1"/>
    <col min="2572" max="2572" width="12.85546875" style="4" customWidth="1"/>
    <col min="2573" max="2825" width="9.140625" style="4"/>
    <col min="2826" max="2826" width="5.28515625" style="4" customWidth="1"/>
    <col min="2827" max="2827" width="92.5703125" style="4" customWidth="1"/>
    <col min="2828" max="2828" width="12.85546875" style="4" customWidth="1"/>
    <col min="2829" max="3081" width="9.140625" style="4"/>
    <col min="3082" max="3082" width="5.28515625" style="4" customWidth="1"/>
    <col min="3083" max="3083" width="92.5703125" style="4" customWidth="1"/>
    <col min="3084" max="3084" width="12.85546875" style="4" customWidth="1"/>
    <col min="3085" max="3337" width="9.140625" style="4"/>
    <col min="3338" max="3338" width="5.28515625" style="4" customWidth="1"/>
    <col min="3339" max="3339" width="92.5703125" style="4" customWidth="1"/>
    <col min="3340" max="3340" width="12.85546875" style="4" customWidth="1"/>
    <col min="3341" max="3593" width="9.140625" style="4"/>
    <col min="3594" max="3594" width="5.28515625" style="4" customWidth="1"/>
    <col min="3595" max="3595" width="92.5703125" style="4" customWidth="1"/>
    <col min="3596" max="3596" width="12.85546875" style="4" customWidth="1"/>
    <col min="3597" max="3849" width="9.140625" style="4"/>
    <col min="3850" max="3850" width="5.28515625" style="4" customWidth="1"/>
    <col min="3851" max="3851" width="92.5703125" style="4" customWidth="1"/>
    <col min="3852" max="3852" width="12.85546875" style="4" customWidth="1"/>
    <col min="3853" max="4105" width="9.140625" style="4"/>
    <col min="4106" max="4106" width="5.28515625" style="4" customWidth="1"/>
    <col min="4107" max="4107" width="92.5703125" style="4" customWidth="1"/>
    <col min="4108" max="4108" width="12.85546875" style="4" customWidth="1"/>
    <col min="4109" max="4361" width="9.140625" style="4"/>
    <col min="4362" max="4362" width="5.28515625" style="4" customWidth="1"/>
    <col min="4363" max="4363" width="92.5703125" style="4" customWidth="1"/>
    <col min="4364" max="4364" width="12.85546875" style="4" customWidth="1"/>
    <col min="4365" max="4617" width="9.140625" style="4"/>
    <col min="4618" max="4618" width="5.28515625" style="4" customWidth="1"/>
    <col min="4619" max="4619" width="92.5703125" style="4" customWidth="1"/>
    <col min="4620" max="4620" width="12.85546875" style="4" customWidth="1"/>
    <col min="4621" max="4873" width="9.140625" style="4"/>
    <col min="4874" max="4874" width="5.28515625" style="4" customWidth="1"/>
    <col min="4875" max="4875" width="92.5703125" style="4" customWidth="1"/>
    <col min="4876" max="4876" width="12.85546875" style="4" customWidth="1"/>
    <col min="4877" max="5129" width="9.140625" style="4"/>
    <col min="5130" max="5130" width="5.28515625" style="4" customWidth="1"/>
    <col min="5131" max="5131" width="92.5703125" style="4" customWidth="1"/>
    <col min="5132" max="5132" width="12.85546875" style="4" customWidth="1"/>
    <col min="5133" max="5385" width="9.140625" style="4"/>
    <col min="5386" max="5386" width="5.28515625" style="4" customWidth="1"/>
    <col min="5387" max="5387" width="92.5703125" style="4" customWidth="1"/>
    <col min="5388" max="5388" width="12.85546875" style="4" customWidth="1"/>
    <col min="5389" max="5641" width="9.140625" style="4"/>
    <col min="5642" max="5642" width="5.28515625" style="4" customWidth="1"/>
    <col min="5643" max="5643" width="92.5703125" style="4" customWidth="1"/>
    <col min="5644" max="5644" width="12.85546875" style="4" customWidth="1"/>
    <col min="5645" max="5897" width="9.140625" style="4"/>
    <col min="5898" max="5898" width="5.28515625" style="4" customWidth="1"/>
    <col min="5899" max="5899" width="92.5703125" style="4" customWidth="1"/>
    <col min="5900" max="5900" width="12.85546875" style="4" customWidth="1"/>
    <col min="5901" max="6153" width="9.140625" style="4"/>
    <col min="6154" max="6154" width="5.28515625" style="4" customWidth="1"/>
    <col min="6155" max="6155" width="92.5703125" style="4" customWidth="1"/>
    <col min="6156" max="6156" width="12.85546875" style="4" customWidth="1"/>
    <col min="6157" max="6409" width="9.140625" style="4"/>
    <col min="6410" max="6410" width="5.28515625" style="4" customWidth="1"/>
    <col min="6411" max="6411" width="92.5703125" style="4" customWidth="1"/>
    <col min="6412" max="6412" width="12.85546875" style="4" customWidth="1"/>
    <col min="6413" max="6665" width="9.140625" style="4"/>
    <col min="6666" max="6666" width="5.28515625" style="4" customWidth="1"/>
    <col min="6667" max="6667" width="92.5703125" style="4" customWidth="1"/>
    <col min="6668" max="6668" width="12.85546875" style="4" customWidth="1"/>
    <col min="6669" max="6921" width="9.140625" style="4"/>
    <col min="6922" max="6922" width="5.28515625" style="4" customWidth="1"/>
    <col min="6923" max="6923" width="92.5703125" style="4" customWidth="1"/>
    <col min="6924" max="6924" width="12.85546875" style="4" customWidth="1"/>
    <col min="6925" max="7177" width="9.140625" style="4"/>
    <col min="7178" max="7178" width="5.28515625" style="4" customWidth="1"/>
    <col min="7179" max="7179" width="92.5703125" style="4" customWidth="1"/>
    <col min="7180" max="7180" width="12.85546875" style="4" customWidth="1"/>
    <col min="7181" max="7433" width="9.140625" style="4"/>
    <col min="7434" max="7434" width="5.28515625" style="4" customWidth="1"/>
    <col min="7435" max="7435" width="92.5703125" style="4" customWidth="1"/>
    <col min="7436" max="7436" width="12.85546875" style="4" customWidth="1"/>
    <col min="7437" max="7689" width="9.140625" style="4"/>
    <col min="7690" max="7690" width="5.28515625" style="4" customWidth="1"/>
    <col min="7691" max="7691" width="92.5703125" style="4" customWidth="1"/>
    <col min="7692" max="7692" width="12.85546875" style="4" customWidth="1"/>
    <col min="7693" max="7945" width="9.140625" style="4"/>
    <col min="7946" max="7946" width="5.28515625" style="4" customWidth="1"/>
    <col min="7947" max="7947" width="92.5703125" style="4" customWidth="1"/>
    <col min="7948" max="7948" width="12.85546875" style="4" customWidth="1"/>
    <col min="7949" max="8201" width="9.140625" style="4"/>
    <col min="8202" max="8202" width="5.28515625" style="4" customWidth="1"/>
    <col min="8203" max="8203" width="92.5703125" style="4" customWidth="1"/>
    <col min="8204" max="8204" width="12.85546875" style="4" customWidth="1"/>
    <col min="8205" max="8457" width="9.140625" style="4"/>
    <col min="8458" max="8458" width="5.28515625" style="4" customWidth="1"/>
    <col min="8459" max="8459" width="92.5703125" style="4" customWidth="1"/>
    <col min="8460" max="8460" width="12.85546875" style="4" customWidth="1"/>
    <col min="8461" max="8713" width="9.140625" style="4"/>
    <col min="8714" max="8714" width="5.28515625" style="4" customWidth="1"/>
    <col min="8715" max="8715" width="92.5703125" style="4" customWidth="1"/>
    <col min="8716" max="8716" width="12.85546875" style="4" customWidth="1"/>
    <col min="8717" max="8969" width="9.140625" style="4"/>
    <col min="8970" max="8970" width="5.28515625" style="4" customWidth="1"/>
    <col min="8971" max="8971" width="92.5703125" style="4" customWidth="1"/>
    <col min="8972" max="8972" width="12.85546875" style="4" customWidth="1"/>
    <col min="8973" max="9225" width="9.140625" style="4"/>
    <col min="9226" max="9226" width="5.28515625" style="4" customWidth="1"/>
    <col min="9227" max="9227" width="92.5703125" style="4" customWidth="1"/>
    <col min="9228" max="9228" width="12.85546875" style="4" customWidth="1"/>
    <col min="9229" max="9481" width="9.140625" style="4"/>
    <col min="9482" max="9482" width="5.28515625" style="4" customWidth="1"/>
    <col min="9483" max="9483" width="92.5703125" style="4" customWidth="1"/>
    <col min="9484" max="9484" width="12.85546875" style="4" customWidth="1"/>
    <col min="9485" max="9737" width="9.140625" style="4"/>
    <col min="9738" max="9738" width="5.28515625" style="4" customWidth="1"/>
    <col min="9739" max="9739" width="92.5703125" style="4" customWidth="1"/>
    <col min="9740" max="9740" width="12.85546875" style="4" customWidth="1"/>
    <col min="9741" max="9993" width="9.140625" style="4"/>
    <col min="9994" max="9994" width="5.28515625" style="4" customWidth="1"/>
    <col min="9995" max="9995" width="92.5703125" style="4" customWidth="1"/>
    <col min="9996" max="9996" width="12.85546875" style="4" customWidth="1"/>
    <col min="9997" max="10249" width="9.140625" style="4"/>
    <col min="10250" max="10250" width="5.28515625" style="4" customWidth="1"/>
    <col min="10251" max="10251" width="92.5703125" style="4" customWidth="1"/>
    <col min="10252" max="10252" width="12.85546875" style="4" customWidth="1"/>
    <col min="10253" max="10505" width="9.140625" style="4"/>
    <col min="10506" max="10506" width="5.28515625" style="4" customWidth="1"/>
    <col min="10507" max="10507" width="92.5703125" style="4" customWidth="1"/>
    <col min="10508" max="10508" width="12.85546875" style="4" customWidth="1"/>
    <col min="10509" max="10761" width="9.140625" style="4"/>
    <col min="10762" max="10762" width="5.28515625" style="4" customWidth="1"/>
    <col min="10763" max="10763" width="92.5703125" style="4" customWidth="1"/>
    <col min="10764" max="10764" width="12.85546875" style="4" customWidth="1"/>
    <col min="10765" max="11017" width="9.140625" style="4"/>
    <col min="11018" max="11018" width="5.28515625" style="4" customWidth="1"/>
    <col min="11019" max="11019" width="92.5703125" style="4" customWidth="1"/>
    <col min="11020" max="11020" width="12.85546875" style="4" customWidth="1"/>
    <col min="11021" max="11273" width="9.140625" style="4"/>
    <col min="11274" max="11274" width="5.28515625" style="4" customWidth="1"/>
    <col min="11275" max="11275" width="92.5703125" style="4" customWidth="1"/>
    <col min="11276" max="11276" width="12.85546875" style="4" customWidth="1"/>
    <col min="11277" max="11529" width="9.140625" style="4"/>
    <col min="11530" max="11530" width="5.28515625" style="4" customWidth="1"/>
    <col min="11531" max="11531" width="92.5703125" style="4" customWidth="1"/>
    <col min="11532" max="11532" width="12.85546875" style="4" customWidth="1"/>
    <col min="11533" max="11785" width="9.140625" style="4"/>
    <col min="11786" max="11786" width="5.28515625" style="4" customWidth="1"/>
    <col min="11787" max="11787" width="92.5703125" style="4" customWidth="1"/>
    <col min="11788" max="11788" width="12.85546875" style="4" customWidth="1"/>
    <col min="11789" max="12041" width="9.140625" style="4"/>
    <col min="12042" max="12042" width="5.28515625" style="4" customWidth="1"/>
    <col min="12043" max="12043" width="92.5703125" style="4" customWidth="1"/>
    <col min="12044" max="12044" width="12.85546875" style="4" customWidth="1"/>
    <col min="12045" max="12297" width="9.140625" style="4"/>
    <col min="12298" max="12298" width="5.28515625" style="4" customWidth="1"/>
    <col min="12299" max="12299" width="92.5703125" style="4" customWidth="1"/>
    <col min="12300" max="12300" width="12.85546875" style="4" customWidth="1"/>
    <col min="12301" max="12553" width="9.140625" style="4"/>
    <col min="12554" max="12554" width="5.28515625" style="4" customWidth="1"/>
    <col min="12555" max="12555" width="92.5703125" style="4" customWidth="1"/>
    <col min="12556" max="12556" width="12.85546875" style="4" customWidth="1"/>
    <col min="12557" max="12809" width="9.140625" style="4"/>
    <col min="12810" max="12810" width="5.28515625" style="4" customWidth="1"/>
    <col min="12811" max="12811" width="92.5703125" style="4" customWidth="1"/>
    <col min="12812" max="12812" width="12.85546875" style="4" customWidth="1"/>
    <col min="12813" max="13065" width="9.140625" style="4"/>
    <col min="13066" max="13066" width="5.28515625" style="4" customWidth="1"/>
    <col min="13067" max="13067" width="92.5703125" style="4" customWidth="1"/>
    <col min="13068" max="13068" width="12.85546875" style="4" customWidth="1"/>
    <col min="13069" max="13321" width="9.140625" style="4"/>
    <col min="13322" max="13322" width="5.28515625" style="4" customWidth="1"/>
    <col min="13323" max="13323" width="92.5703125" style="4" customWidth="1"/>
    <col min="13324" max="13324" width="12.85546875" style="4" customWidth="1"/>
    <col min="13325" max="13577" width="9.140625" style="4"/>
    <col min="13578" max="13578" width="5.28515625" style="4" customWidth="1"/>
    <col min="13579" max="13579" width="92.5703125" style="4" customWidth="1"/>
    <col min="13580" max="13580" width="12.85546875" style="4" customWidth="1"/>
    <col min="13581" max="13833" width="9.140625" style="4"/>
    <col min="13834" max="13834" width="5.28515625" style="4" customWidth="1"/>
    <col min="13835" max="13835" width="92.5703125" style="4" customWidth="1"/>
    <col min="13836" max="13836" width="12.85546875" style="4" customWidth="1"/>
    <col min="13837" max="14089" width="9.140625" style="4"/>
    <col min="14090" max="14090" width="5.28515625" style="4" customWidth="1"/>
    <col min="14091" max="14091" width="92.5703125" style="4" customWidth="1"/>
    <col min="14092" max="14092" width="12.85546875" style="4" customWidth="1"/>
    <col min="14093" max="14345" width="9.140625" style="4"/>
    <col min="14346" max="14346" width="5.28515625" style="4" customWidth="1"/>
    <col min="14347" max="14347" width="92.5703125" style="4" customWidth="1"/>
    <col min="14348" max="14348" width="12.85546875" style="4" customWidth="1"/>
    <col min="14349" max="14601" width="9.140625" style="4"/>
    <col min="14602" max="14602" width="5.28515625" style="4" customWidth="1"/>
    <col min="14603" max="14603" width="92.5703125" style="4" customWidth="1"/>
    <col min="14604" max="14604" width="12.85546875" style="4" customWidth="1"/>
    <col min="14605" max="14857" width="9.140625" style="4"/>
    <col min="14858" max="14858" width="5.28515625" style="4" customWidth="1"/>
    <col min="14859" max="14859" width="92.5703125" style="4" customWidth="1"/>
    <col min="14860" max="14860" width="12.85546875" style="4" customWidth="1"/>
    <col min="14861" max="15113" width="9.140625" style="4"/>
    <col min="15114" max="15114" width="5.28515625" style="4" customWidth="1"/>
    <col min="15115" max="15115" width="92.5703125" style="4" customWidth="1"/>
    <col min="15116" max="15116" width="12.85546875" style="4" customWidth="1"/>
    <col min="15117" max="15369" width="9.140625" style="4"/>
    <col min="15370" max="15370" width="5.28515625" style="4" customWidth="1"/>
    <col min="15371" max="15371" width="92.5703125" style="4" customWidth="1"/>
    <col min="15372" max="15372" width="12.85546875" style="4" customWidth="1"/>
    <col min="15373" max="15625" width="9.140625" style="4"/>
    <col min="15626" max="15626" width="5.28515625" style="4" customWidth="1"/>
    <col min="15627" max="15627" width="92.5703125" style="4" customWidth="1"/>
    <col min="15628" max="15628" width="12.85546875" style="4" customWidth="1"/>
    <col min="15629" max="15881" width="9.140625" style="4"/>
    <col min="15882" max="15882" width="5.28515625" style="4" customWidth="1"/>
    <col min="15883" max="15883" width="92.5703125" style="4" customWidth="1"/>
    <col min="15884" max="15884" width="12.85546875" style="4" customWidth="1"/>
    <col min="15885" max="16137" width="9.140625" style="4"/>
    <col min="16138" max="16138" width="5.28515625" style="4" customWidth="1"/>
    <col min="16139" max="16139" width="92.5703125" style="4" customWidth="1"/>
    <col min="16140" max="16140" width="12.85546875" style="4" customWidth="1"/>
    <col min="16141" max="16384" width="9.140625" style="4"/>
  </cols>
  <sheetData>
    <row r="1" spans="1:14" ht="88.5" customHeight="1" thickBot="1" x14ac:dyDescent="0.25">
      <c r="A1" s="461"/>
      <c r="B1" s="461"/>
      <c r="C1" s="461"/>
      <c r="D1" s="461"/>
      <c r="E1" s="461"/>
      <c r="F1" s="461"/>
      <c r="G1" s="10"/>
      <c r="H1" s="10"/>
      <c r="I1" s="10"/>
      <c r="J1" s="10"/>
      <c r="K1" s="10"/>
      <c r="L1" s="10"/>
    </row>
    <row r="2" spans="1:14" ht="79.5" customHeight="1" thickBot="1" x14ac:dyDescent="0.25">
      <c r="A2" s="14" t="s">
        <v>8</v>
      </c>
      <c r="B2" s="15" t="s">
        <v>5</v>
      </c>
      <c r="C2" s="15" t="s">
        <v>6</v>
      </c>
      <c r="D2" s="15" t="s">
        <v>121</v>
      </c>
      <c r="E2" s="15" t="s">
        <v>9</v>
      </c>
      <c r="F2" s="15" t="s">
        <v>122</v>
      </c>
      <c r="G2" s="15" t="s">
        <v>125</v>
      </c>
      <c r="H2" s="15" t="s">
        <v>143</v>
      </c>
      <c r="I2" s="15" t="s">
        <v>160</v>
      </c>
      <c r="J2" s="15" t="s">
        <v>257</v>
      </c>
      <c r="K2" s="15" t="s">
        <v>261</v>
      </c>
      <c r="L2" s="251" t="s">
        <v>4</v>
      </c>
      <c r="M2" s="5" t="s">
        <v>4</v>
      </c>
    </row>
    <row r="3" spans="1:14" ht="39.75" customHeight="1" thickBot="1" x14ac:dyDescent="0.25">
      <c r="A3" s="282">
        <v>1</v>
      </c>
      <c r="B3" s="283">
        <v>1702</v>
      </c>
      <c r="C3" s="284" t="s">
        <v>28</v>
      </c>
      <c r="D3" s="282">
        <v>11</v>
      </c>
      <c r="E3" s="285">
        <v>58</v>
      </c>
      <c r="F3" s="285">
        <f>E3-D3</f>
        <v>47</v>
      </c>
      <c r="G3" s="285">
        <v>0</v>
      </c>
      <c r="H3" s="285">
        <v>16</v>
      </c>
      <c r="I3" s="285"/>
      <c r="J3" s="285">
        <v>7</v>
      </c>
      <c r="K3" s="285">
        <v>0</v>
      </c>
      <c r="L3" s="286">
        <f t="shared" ref="L3:L41" si="0">(K3-J3)/(K3+J3)</f>
        <v>-1</v>
      </c>
      <c r="M3" s="250">
        <f t="shared" ref="M3:M16" si="1">(I3-H3)/(I3+H3)</f>
        <v>-1</v>
      </c>
      <c r="N3" s="4">
        <v>2</v>
      </c>
    </row>
    <row r="4" spans="1:14" ht="26.25" customHeight="1" thickBot="1" x14ac:dyDescent="0.25">
      <c r="A4" s="282">
        <f>A3+1</f>
        <v>2</v>
      </c>
      <c r="B4" s="283">
        <v>2202</v>
      </c>
      <c r="C4" s="287" t="s">
        <v>34</v>
      </c>
      <c r="D4" s="282">
        <v>0</v>
      </c>
      <c r="E4" s="285"/>
      <c r="F4" s="285">
        <v>0</v>
      </c>
      <c r="G4" s="285">
        <v>0</v>
      </c>
      <c r="H4" s="285">
        <v>0</v>
      </c>
      <c r="I4" s="285"/>
      <c r="J4" s="285">
        <v>1</v>
      </c>
      <c r="K4" s="285">
        <v>0</v>
      </c>
      <c r="L4" s="286">
        <f t="shared" si="0"/>
        <v>-1</v>
      </c>
      <c r="M4" s="250" t="e">
        <f t="shared" si="1"/>
        <v>#DIV/0!</v>
      </c>
      <c r="N4" s="4">
        <v>1</v>
      </c>
    </row>
    <row r="5" spans="1:14" ht="38.25" x14ac:dyDescent="0.2">
      <c r="A5" s="282">
        <f>A4+1</f>
        <v>3</v>
      </c>
      <c r="B5" s="283">
        <v>2602</v>
      </c>
      <c r="C5" s="284" t="s">
        <v>38</v>
      </c>
      <c r="D5" s="282">
        <v>0</v>
      </c>
      <c r="E5" s="285">
        <v>9</v>
      </c>
      <c r="F5" s="285">
        <f t="shared" ref="F5:F46" si="2">E5-D5</f>
        <v>9</v>
      </c>
      <c r="G5" s="285">
        <v>0</v>
      </c>
      <c r="H5" s="285">
        <v>4</v>
      </c>
      <c r="I5" s="285"/>
      <c r="J5" s="285">
        <v>5</v>
      </c>
      <c r="K5" s="285">
        <v>0</v>
      </c>
      <c r="L5" s="286">
        <f t="shared" si="0"/>
        <v>-1</v>
      </c>
      <c r="M5" s="247">
        <f t="shared" si="1"/>
        <v>-1</v>
      </c>
      <c r="N5" s="4">
        <v>1</v>
      </c>
    </row>
    <row r="6" spans="1:14" ht="38.25" x14ac:dyDescent="0.2">
      <c r="A6" s="282">
        <f>A5+1</f>
        <v>4</v>
      </c>
      <c r="B6" s="283">
        <v>3102</v>
      </c>
      <c r="C6" s="284" t="s">
        <v>41</v>
      </c>
      <c r="D6" s="282">
        <v>0</v>
      </c>
      <c r="E6" s="285">
        <v>10</v>
      </c>
      <c r="F6" s="285">
        <f t="shared" si="2"/>
        <v>10</v>
      </c>
      <c r="G6" s="285">
        <v>1</v>
      </c>
      <c r="H6" s="285">
        <v>14</v>
      </c>
      <c r="I6" s="285">
        <v>10</v>
      </c>
      <c r="J6" s="285">
        <v>11</v>
      </c>
      <c r="K6" s="285">
        <v>0</v>
      </c>
      <c r="L6" s="286">
        <f t="shared" si="0"/>
        <v>-1</v>
      </c>
      <c r="M6" s="247">
        <f t="shared" si="1"/>
        <v>-0.16666666666666666</v>
      </c>
      <c r="N6" s="4">
        <v>3</v>
      </c>
    </row>
    <row r="7" spans="1:14" ht="30" customHeight="1" x14ac:dyDescent="0.2">
      <c r="A7" s="282">
        <f>A6+1</f>
        <v>5</v>
      </c>
      <c r="B7" s="283">
        <v>3409</v>
      </c>
      <c r="C7" s="284" t="s">
        <v>46</v>
      </c>
      <c r="D7" s="282">
        <v>18</v>
      </c>
      <c r="E7" s="285">
        <v>38</v>
      </c>
      <c r="F7" s="285">
        <f t="shared" si="2"/>
        <v>20</v>
      </c>
      <c r="G7" s="285">
        <v>0</v>
      </c>
      <c r="H7" s="285">
        <v>0</v>
      </c>
      <c r="I7" s="285"/>
      <c r="J7" s="285">
        <v>3</v>
      </c>
      <c r="K7" s="285">
        <v>0</v>
      </c>
      <c r="L7" s="286">
        <f t="shared" si="0"/>
        <v>-1</v>
      </c>
      <c r="M7" s="247" t="e">
        <f t="shared" si="1"/>
        <v>#DIV/0!</v>
      </c>
      <c r="N7" s="4">
        <v>3</v>
      </c>
    </row>
    <row r="8" spans="1:14" ht="25.5" x14ac:dyDescent="0.2">
      <c r="A8" s="282">
        <f>A7+1</f>
        <v>6</v>
      </c>
      <c r="B8" s="283">
        <v>3415</v>
      </c>
      <c r="C8" s="284" t="s">
        <v>50</v>
      </c>
      <c r="D8" s="282">
        <v>1</v>
      </c>
      <c r="E8" s="285">
        <v>8</v>
      </c>
      <c r="F8" s="285">
        <f t="shared" si="2"/>
        <v>7</v>
      </c>
      <c r="G8" s="285">
        <v>8</v>
      </c>
      <c r="H8" s="285">
        <v>14</v>
      </c>
      <c r="I8" s="285">
        <v>11</v>
      </c>
      <c r="J8" s="285">
        <v>2</v>
      </c>
      <c r="K8" s="285">
        <v>0</v>
      </c>
      <c r="L8" s="286">
        <f t="shared" si="0"/>
        <v>-1</v>
      </c>
      <c r="M8" s="247">
        <f t="shared" si="1"/>
        <v>-0.12</v>
      </c>
      <c r="N8" s="4">
        <v>3</v>
      </c>
    </row>
    <row r="9" spans="1:14" ht="38.25" x14ac:dyDescent="0.2">
      <c r="A9" s="282">
        <v>17</v>
      </c>
      <c r="B9" s="283">
        <v>4043</v>
      </c>
      <c r="C9" s="284" t="s">
        <v>65</v>
      </c>
      <c r="D9" s="282">
        <v>2</v>
      </c>
      <c r="E9" s="285">
        <v>16</v>
      </c>
      <c r="F9" s="285">
        <f t="shared" si="2"/>
        <v>14</v>
      </c>
      <c r="G9" s="285">
        <v>5</v>
      </c>
      <c r="H9" s="285">
        <v>5</v>
      </c>
      <c r="I9" s="285"/>
      <c r="J9" s="285">
        <v>12</v>
      </c>
      <c r="K9" s="285">
        <v>0</v>
      </c>
      <c r="L9" s="286">
        <f t="shared" si="0"/>
        <v>-1</v>
      </c>
      <c r="M9" s="247">
        <f t="shared" si="1"/>
        <v>-1</v>
      </c>
      <c r="N9" s="4">
        <v>3</v>
      </c>
    </row>
    <row r="10" spans="1:14" ht="25.5" x14ac:dyDescent="0.2">
      <c r="A10" s="282">
        <f>A9+1</f>
        <v>18</v>
      </c>
      <c r="B10" s="283">
        <v>4098</v>
      </c>
      <c r="C10" s="284" t="s">
        <v>71</v>
      </c>
      <c r="D10" s="282">
        <v>3</v>
      </c>
      <c r="E10" s="285">
        <v>81</v>
      </c>
      <c r="F10" s="285">
        <f t="shared" si="2"/>
        <v>78</v>
      </c>
      <c r="G10" s="285">
        <v>9</v>
      </c>
      <c r="H10" s="285">
        <v>10</v>
      </c>
      <c r="I10" s="285">
        <v>3</v>
      </c>
      <c r="J10" s="285">
        <v>27</v>
      </c>
      <c r="K10" s="285">
        <v>0</v>
      </c>
      <c r="L10" s="286">
        <f t="shared" si="0"/>
        <v>-1</v>
      </c>
      <c r="M10" s="247">
        <f t="shared" si="1"/>
        <v>-0.53846153846153844</v>
      </c>
      <c r="N10" s="4">
        <v>3</v>
      </c>
    </row>
    <row r="11" spans="1:14" ht="38.25" x14ac:dyDescent="0.2">
      <c r="A11" s="282">
        <v>42</v>
      </c>
      <c r="B11" s="283">
        <v>5113</v>
      </c>
      <c r="C11" s="284" t="s">
        <v>80</v>
      </c>
      <c r="D11" s="282">
        <v>29</v>
      </c>
      <c r="E11" s="285">
        <v>100</v>
      </c>
      <c r="F11" s="285">
        <f t="shared" si="2"/>
        <v>71</v>
      </c>
      <c r="G11" s="285">
        <v>80</v>
      </c>
      <c r="H11" s="285">
        <v>147</v>
      </c>
      <c r="I11" s="285">
        <v>75</v>
      </c>
      <c r="J11" s="285">
        <v>43</v>
      </c>
      <c r="K11" s="285">
        <v>0</v>
      </c>
      <c r="L11" s="286">
        <f t="shared" si="0"/>
        <v>-1</v>
      </c>
      <c r="M11" s="247">
        <f t="shared" si="1"/>
        <v>-0.32432432432432434</v>
      </c>
      <c r="N11" s="4">
        <v>3</v>
      </c>
    </row>
    <row r="12" spans="1:14" ht="25.5" x14ac:dyDescent="0.2">
      <c r="A12" s="282">
        <f t="shared" ref="A12:A40" si="3">A11+1</f>
        <v>43</v>
      </c>
      <c r="B12" s="283">
        <v>5501</v>
      </c>
      <c r="C12" s="284" t="s">
        <v>88</v>
      </c>
      <c r="D12" s="282">
        <v>18</v>
      </c>
      <c r="E12" s="285">
        <v>81</v>
      </c>
      <c r="F12" s="285">
        <f t="shared" si="2"/>
        <v>63</v>
      </c>
      <c r="G12" s="285">
        <v>54</v>
      </c>
      <c r="H12" s="285">
        <v>80</v>
      </c>
      <c r="I12" s="285"/>
      <c r="J12" s="285">
        <v>54</v>
      </c>
      <c r="K12" s="285">
        <v>0</v>
      </c>
      <c r="L12" s="286">
        <f t="shared" si="0"/>
        <v>-1</v>
      </c>
      <c r="M12" s="247">
        <f t="shared" si="1"/>
        <v>-1</v>
      </c>
      <c r="N12" s="4">
        <v>1</v>
      </c>
    </row>
    <row r="13" spans="1:14" ht="25.5" x14ac:dyDescent="0.2">
      <c r="A13" s="282">
        <f t="shared" si="3"/>
        <v>44</v>
      </c>
      <c r="B13" s="283">
        <v>6004</v>
      </c>
      <c r="C13" s="284" t="s">
        <v>102</v>
      </c>
      <c r="D13" s="282">
        <v>0</v>
      </c>
      <c r="E13" s="285">
        <v>3</v>
      </c>
      <c r="F13" s="285">
        <f t="shared" si="2"/>
        <v>3</v>
      </c>
      <c r="G13" s="285">
        <v>0</v>
      </c>
      <c r="H13" s="285">
        <v>4</v>
      </c>
      <c r="I13" s="285"/>
      <c r="J13" s="285">
        <v>4</v>
      </c>
      <c r="K13" s="285">
        <v>0</v>
      </c>
      <c r="L13" s="286">
        <f t="shared" si="0"/>
        <v>-1</v>
      </c>
      <c r="M13" s="247">
        <f t="shared" si="1"/>
        <v>-1</v>
      </c>
      <c r="N13" s="4">
        <v>3</v>
      </c>
    </row>
    <row r="14" spans="1:14" ht="38.25" x14ac:dyDescent="0.2">
      <c r="A14" s="282">
        <f t="shared" si="3"/>
        <v>45</v>
      </c>
      <c r="B14" s="283">
        <v>6013</v>
      </c>
      <c r="C14" s="284" t="s">
        <v>108</v>
      </c>
      <c r="D14" s="282">
        <v>46</v>
      </c>
      <c r="E14" s="285">
        <v>156</v>
      </c>
      <c r="F14" s="285">
        <f t="shared" si="2"/>
        <v>110</v>
      </c>
      <c r="G14" s="285">
        <v>0</v>
      </c>
      <c r="H14" s="285">
        <v>49</v>
      </c>
      <c r="I14" s="285"/>
      <c r="J14" s="285">
        <v>47</v>
      </c>
      <c r="K14" s="285">
        <v>0</v>
      </c>
      <c r="L14" s="286">
        <f t="shared" si="0"/>
        <v>-1</v>
      </c>
      <c r="M14" s="247">
        <f t="shared" si="1"/>
        <v>-1</v>
      </c>
      <c r="N14" s="4">
        <v>1</v>
      </c>
    </row>
    <row r="15" spans="1:14" ht="38.25" x14ac:dyDescent="0.2">
      <c r="A15" s="282">
        <f t="shared" si="3"/>
        <v>46</v>
      </c>
      <c r="B15" s="283">
        <v>5715</v>
      </c>
      <c r="C15" s="284" t="s">
        <v>96</v>
      </c>
      <c r="D15" s="282">
        <v>23</v>
      </c>
      <c r="E15" s="285">
        <v>71</v>
      </c>
      <c r="F15" s="285">
        <f t="shared" si="2"/>
        <v>48</v>
      </c>
      <c r="G15" s="285">
        <v>62</v>
      </c>
      <c r="H15" s="285">
        <v>64</v>
      </c>
      <c r="I15" s="285">
        <v>27</v>
      </c>
      <c r="J15" s="285">
        <v>44</v>
      </c>
      <c r="K15" s="285">
        <v>1</v>
      </c>
      <c r="L15" s="286">
        <f t="shared" si="0"/>
        <v>-0.9555555555555556</v>
      </c>
      <c r="M15" s="247">
        <f t="shared" si="1"/>
        <v>-0.40659340659340659</v>
      </c>
      <c r="N15" s="4">
        <v>3</v>
      </c>
    </row>
    <row r="16" spans="1:14" ht="25.5" x14ac:dyDescent="0.2">
      <c r="A16" s="282">
        <f t="shared" si="3"/>
        <v>47</v>
      </c>
      <c r="B16" s="283">
        <v>4099</v>
      </c>
      <c r="C16" s="284" t="s">
        <v>72</v>
      </c>
      <c r="D16" s="282">
        <v>19</v>
      </c>
      <c r="E16" s="285">
        <v>75</v>
      </c>
      <c r="F16" s="285">
        <f t="shared" si="2"/>
        <v>56</v>
      </c>
      <c r="G16" s="285">
        <v>50</v>
      </c>
      <c r="H16" s="285">
        <f>6+36</f>
        <v>42</v>
      </c>
      <c r="I16" s="285"/>
      <c r="J16" s="285">
        <v>35</v>
      </c>
      <c r="K16" s="285">
        <v>2</v>
      </c>
      <c r="L16" s="286">
        <f t="shared" si="0"/>
        <v>-0.89189189189189189</v>
      </c>
      <c r="M16" s="247">
        <f t="shared" si="1"/>
        <v>-1</v>
      </c>
      <c r="N16" s="4">
        <v>2</v>
      </c>
    </row>
    <row r="17" spans="1:14" ht="38.25" x14ac:dyDescent="0.2">
      <c r="A17" s="282">
        <f t="shared" si="3"/>
        <v>48</v>
      </c>
      <c r="B17" s="283">
        <v>5705</v>
      </c>
      <c r="C17" s="284" t="s">
        <v>93</v>
      </c>
      <c r="D17" s="282">
        <v>1</v>
      </c>
      <c r="E17" s="285">
        <v>49</v>
      </c>
      <c r="F17" s="285">
        <f t="shared" si="2"/>
        <v>48</v>
      </c>
      <c r="G17" s="285">
        <v>2</v>
      </c>
      <c r="H17" s="285">
        <v>38</v>
      </c>
      <c r="I17" s="285"/>
      <c r="J17" s="285">
        <v>14</v>
      </c>
      <c r="K17" s="285">
        <v>1</v>
      </c>
      <c r="L17" s="286">
        <f t="shared" si="0"/>
        <v>-0.8666666666666667</v>
      </c>
      <c r="M17" s="247">
        <v>0</v>
      </c>
      <c r="N17" s="4">
        <v>1</v>
      </c>
    </row>
    <row r="18" spans="1:14" ht="25.5" x14ac:dyDescent="0.2">
      <c r="A18" s="282">
        <f t="shared" si="3"/>
        <v>49</v>
      </c>
      <c r="B18" s="283">
        <v>1002</v>
      </c>
      <c r="C18" s="284" t="s">
        <v>21</v>
      </c>
      <c r="D18" s="282">
        <v>0</v>
      </c>
      <c r="E18" s="285">
        <v>3</v>
      </c>
      <c r="F18" s="285">
        <f t="shared" si="2"/>
        <v>3</v>
      </c>
      <c r="G18" s="285">
        <v>1</v>
      </c>
      <c r="H18" s="285">
        <v>1</v>
      </c>
      <c r="I18" s="285">
        <v>1</v>
      </c>
      <c r="J18" s="285">
        <v>6</v>
      </c>
      <c r="K18" s="285">
        <v>1</v>
      </c>
      <c r="L18" s="286">
        <f t="shared" si="0"/>
        <v>-0.7142857142857143</v>
      </c>
      <c r="M18" s="247">
        <f>(I18-H18)/(I18+H18)</f>
        <v>0</v>
      </c>
      <c r="N18" s="4">
        <v>2</v>
      </c>
    </row>
    <row r="19" spans="1:14" ht="38.25" x14ac:dyDescent="0.2">
      <c r="A19" s="282">
        <f t="shared" si="3"/>
        <v>50</v>
      </c>
      <c r="B19" s="283">
        <v>1302</v>
      </c>
      <c r="C19" s="284" t="s">
        <v>24</v>
      </c>
      <c r="D19" s="282">
        <v>18</v>
      </c>
      <c r="E19" s="285">
        <v>62</v>
      </c>
      <c r="F19" s="285">
        <f t="shared" si="2"/>
        <v>44</v>
      </c>
      <c r="G19" s="285">
        <v>54</v>
      </c>
      <c r="H19" s="285">
        <v>77</v>
      </c>
      <c r="I19" s="285">
        <v>59</v>
      </c>
      <c r="J19" s="285">
        <v>25</v>
      </c>
      <c r="K19" s="285">
        <v>5</v>
      </c>
      <c r="L19" s="286">
        <f t="shared" si="0"/>
        <v>-0.66666666666666663</v>
      </c>
      <c r="M19" s="247">
        <f>(I19-H19)/(I19+H19)</f>
        <v>-0.13235294117647059</v>
      </c>
      <c r="N19" s="4">
        <v>3</v>
      </c>
    </row>
    <row r="20" spans="1:14" ht="25.5" x14ac:dyDescent="0.2">
      <c r="A20" s="282">
        <f t="shared" si="3"/>
        <v>51</v>
      </c>
      <c r="B20" s="283">
        <v>3408</v>
      </c>
      <c r="C20" s="284" t="s">
        <v>45</v>
      </c>
      <c r="D20" s="282">
        <v>17</v>
      </c>
      <c r="E20" s="285">
        <v>36</v>
      </c>
      <c r="F20" s="285">
        <f t="shared" si="2"/>
        <v>19</v>
      </c>
      <c r="G20" s="285">
        <v>35</v>
      </c>
      <c r="H20" s="285">
        <v>2</v>
      </c>
      <c r="I20" s="285"/>
      <c r="J20" s="285">
        <v>4</v>
      </c>
      <c r="K20" s="285">
        <v>1</v>
      </c>
      <c r="L20" s="286">
        <f t="shared" si="0"/>
        <v>-0.6</v>
      </c>
      <c r="M20" s="247">
        <f>(I20-H20)/(I20+H20)</f>
        <v>-1</v>
      </c>
      <c r="N20" s="4">
        <v>1</v>
      </c>
    </row>
    <row r="21" spans="1:14" ht="25.5" x14ac:dyDescent="0.2">
      <c r="A21" s="282">
        <f t="shared" si="3"/>
        <v>52</v>
      </c>
      <c r="B21" s="283">
        <v>302</v>
      </c>
      <c r="C21" s="284" t="s">
        <v>14</v>
      </c>
      <c r="D21" s="282">
        <v>3</v>
      </c>
      <c r="E21" s="285">
        <v>11</v>
      </c>
      <c r="F21" s="285">
        <f t="shared" si="2"/>
        <v>8</v>
      </c>
      <c r="G21" s="285">
        <v>10</v>
      </c>
      <c r="H21" s="285">
        <v>17</v>
      </c>
      <c r="I21" s="285">
        <v>14</v>
      </c>
      <c r="J21" s="285">
        <v>17</v>
      </c>
      <c r="K21" s="285">
        <v>5</v>
      </c>
      <c r="L21" s="286">
        <f t="shared" si="0"/>
        <v>-0.54545454545454541</v>
      </c>
      <c r="M21" s="247">
        <v>0</v>
      </c>
      <c r="N21" s="4">
        <v>1</v>
      </c>
    </row>
    <row r="22" spans="1:14" ht="25.5" x14ac:dyDescent="0.2">
      <c r="A22" s="282">
        <f t="shared" si="3"/>
        <v>53</v>
      </c>
      <c r="B22" s="283">
        <v>1602</v>
      </c>
      <c r="C22" s="284" t="s">
        <v>27</v>
      </c>
      <c r="D22" s="282">
        <v>4</v>
      </c>
      <c r="E22" s="285">
        <v>17</v>
      </c>
      <c r="F22" s="285">
        <f t="shared" si="2"/>
        <v>13</v>
      </c>
      <c r="G22" s="285">
        <v>13</v>
      </c>
      <c r="H22" s="285">
        <v>19</v>
      </c>
      <c r="I22" s="285">
        <v>3</v>
      </c>
      <c r="J22" s="285">
        <v>3</v>
      </c>
      <c r="K22" s="285">
        <v>1</v>
      </c>
      <c r="L22" s="286">
        <f t="shared" si="0"/>
        <v>-0.5</v>
      </c>
      <c r="M22" s="247">
        <v>0</v>
      </c>
      <c r="N22" s="4">
        <v>1</v>
      </c>
    </row>
    <row r="23" spans="1:14" ht="27.75" customHeight="1" x14ac:dyDescent="0.2">
      <c r="A23" s="282">
        <f t="shared" si="3"/>
        <v>54</v>
      </c>
      <c r="B23" s="283">
        <v>802</v>
      </c>
      <c r="C23" s="284" t="s">
        <v>19</v>
      </c>
      <c r="D23" s="282">
        <v>8</v>
      </c>
      <c r="E23" s="285">
        <v>15</v>
      </c>
      <c r="F23" s="285">
        <f t="shared" si="2"/>
        <v>7</v>
      </c>
      <c r="G23" s="285">
        <v>15</v>
      </c>
      <c r="H23" s="285">
        <v>26</v>
      </c>
      <c r="I23" s="285"/>
      <c r="J23" s="285">
        <v>5</v>
      </c>
      <c r="K23" s="285">
        <v>2</v>
      </c>
      <c r="L23" s="286">
        <f t="shared" si="0"/>
        <v>-0.42857142857142855</v>
      </c>
      <c r="M23" s="247">
        <v>0</v>
      </c>
      <c r="N23" s="4">
        <v>2</v>
      </c>
    </row>
    <row r="24" spans="1:14" ht="25.5" x14ac:dyDescent="0.2">
      <c r="A24" s="282">
        <f t="shared" si="3"/>
        <v>55</v>
      </c>
      <c r="B24" s="283">
        <v>701</v>
      </c>
      <c r="C24" s="284" t="s">
        <v>18</v>
      </c>
      <c r="D24" s="282">
        <v>32</v>
      </c>
      <c r="E24" s="285">
        <v>113</v>
      </c>
      <c r="F24" s="285">
        <f t="shared" si="2"/>
        <v>81</v>
      </c>
      <c r="G24" s="285">
        <v>0</v>
      </c>
      <c r="H24" s="285">
        <v>29</v>
      </c>
      <c r="I24" s="285">
        <v>7</v>
      </c>
      <c r="J24" s="285">
        <v>61</v>
      </c>
      <c r="K24" s="285">
        <v>36</v>
      </c>
      <c r="L24" s="286">
        <f t="shared" si="0"/>
        <v>-0.25773195876288657</v>
      </c>
      <c r="M24" s="247">
        <f>(I24-H24)/(I24+H24)</f>
        <v>-0.61111111111111116</v>
      </c>
      <c r="N24" s="4">
        <v>1</v>
      </c>
    </row>
    <row r="25" spans="1:14" ht="38.25" x14ac:dyDescent="0.2">
      <c r="A25" s="282">
        <f t="shared" si="3"/>
        <v>56</v>
      </c>
      <c r="B25" s="283">
        <v>4003</v>
      </c>
      <c r="C25" s="284" t="s">
        <v>56</v>
      </c>
      <c r="D25" s="282">
        <v>3</v>
      </c>
      <c r="E25" s="285">
        <v>21</v>
      </c>
      <c r="F25" s="285">
        <f t="shared" si="2"/>
        <v>18</v>
      </c>
      <c r="G25" s="285">
        <v>10</v>
      </c>
      <c r="H25" s="285">
        <v>19</v>
      </c>
      <c r="I25" s="285">
        <v>12</v>
      </c>
      <c r="J25" s="285">
        <v>24</v>
      </c>
      <c r="K25" s="285">
        <v>15</v>
      </c>
      <c r="L25" s="286">
        <f t="shared" si="0"/>
        <v>-0.23076923076923078</v>
      </c>
      <c r="M25" s="247">
        <f>(I25-H25)/(I25+H25)</f>
        <v>-0.22580645161290322</v>
      </c>
      <c r="N25" s="4">
        <v>1</v>
      </c>
    </row>
    <row r="26" spans="1:14" ht="38.25" x14ac:dyDescent="0.2">
      <c r="A26" s="282">
        <f t="shared" si="3"/>
        <v>57</v>
      </c>
      <c r="B26" s="283">
        <v>1102</v>
      </c>
      <c r="C26" s="284" t="s">
        <v>22</v>
      </c>
      <c r="D26" s="282">
        <v>1</v>
      </c>
      <c r="E26" s="285">
        <v>1</v>
      </c>
      <c r="F26" s="285">
        <f t="shared" si="2"/>
        <v>0</v>
      </c>
      <c r="G26" s="285">
        <v>1</v>
      </c>
      <c r="H26" s="285">
        <v>2</v>
      </c>
      <c r="I26" s="285">
        <v>1</v>
      </c>
      <c r="J26" s="285">
        <v>3</v>
      </c>
      <c r="K26" s="285">
        <v>2</v>
      </c>
      <c r="L26" s="286">
        <f t="shared" si="0"/>
        <v>-0.2</v>
      </c>
      <c r="M26" s="247">
        <f>(I26-H26)/(I26+H26)</f>
        <v>-0.33333333333333331</v>
      </c>
      <c r="N26" s="4">
        <v>1</v>
      </c>
    </row>
    <row r="27" spans="1:14" ht="25.5" x14ac:dyDescent="0.2">
      <c r="A27" s="282">
        <f t="shared" si="3"/>
        <v>58</v>
      </c>
      <c r="B27" s="283">
        <v>2702</v>
      </c>
      <c r="C27" s="284" t="s">
        <v>39</v>
      </c>
      <c r="D27" s="282">
        <v>4</v>
      </c>
      <c r="E27" s="285">
        <v>10</v>
      </c>
      <c r="F27" s="285">
        <f t="shared" si="2"/>
        <v>6</v>
      </c>
      <c r="G27" s="285">
        <v>8</v>
      </c>
      <c r="H27" s="285">
        <v>14</v>
      </c>
      <c r="I27" s="285"/>
      <c r="J27" s="285">
        <v>6</v>
      </c>
      <c r="K27" s="285">
        <v>4</v>
      </c>
      <c r="L27" s="286">
        <f t="shared" si="0"/>
        <v>-0.2</v>
      </c>
      <c r="M27" s="247">
        <f>(I27-H27)/(I27+H27)</f>
        <v>-1</v>
      </c>
      <c r="N27" s="4">
        <v>3</v>
      </c>
    </row>
    <row r="28" spans="1:14" ht="25.5" x14ac:dyDescent="0.2">
      <c r="A28" s="282">
        <f t="shared" si="3"/>
        <v>59</v>
      </c>
      <c r="B28" s="283">
        <v>3501</v>
      </c>
      <c r="C28" s="284" t="s">
        <v>54</v>
      </c>
      <c r="D28" s="282">
        <v>24</v>
      </c>
      <c r="E28" s="285">
        <v>79</v>
      </c>
      <c r="F28" s="285">
        <f t="shared" si="2"/>
        <v>55</v>
      </c>
      <c r="G28" s="285">
        <v>48</v>
      </c>
      <c r="H28" s="285">
        <v>95</v>
      </c>
      <c r="I28" s="285">
        <v>32</v>
      </c>
      <c r="J28" s="285">
        <v>58</v>
      </c>
      <c r="K28" s="285">
        <v>41</v>
      </c>
      <c r="L28" s="286">
        <f t="shared" si="0"/>
        <v>-0.17171717171717171</v>
      </c>
      <c r="M28" s="247">
        <f>(I28-H28)/(I28+H28)</f>
        <v>-0.49606299212598426</v>
      </c>
      <c r="N28" s="4">
        <v>3</v>
      </c>
    </row>
    <row r="29" spans="1:14" ht="38.25" x14ac:dyDescent="0.2">
      <c r="A29" s="282">
        <f t="shared" si="3"/>
        <v>60</v>
      </c>
      <c r="B29" s="283">
        <v>2302</v>
      </c>
      <c r="C29" s="284" t="s">
        <v>35</v>
      </c>
      <c r="D29" s="282">
        <v>1</v>
      </c>
      <c r="E29" s="285">
        <v>7</v>
      </c>
      <c r="F29" s="285">
        <f t="shared" si="2"/>
        <v>6</v>
      </c>
      <c r="G29" s="285">
        <v>4</v>
      </c>
      <c r="H29" s="285">
        <v>16</v>
      </c>
      <c r="I29" s="285">
        <v>12</v>
      </c>
      <c r="J29" s="285">
        <v>18</v>
      </c>
      <c r="K29" s="285">
        <v>13</v>
      </c>
      <c r="L29" s="286">
        <f t="shared" si="0"/>
        <v>-0.16129032258064516</v>
      </c>
      <c r="M29" s="247">
        <v>0</v>
      </c>
      <c r="N29" s="4">
        <v>1</v>
      </c>
    </row>
    <row r="30" spans="1:14" ht="25.5" x14ac:dyDescent="0.2">
      <c r="A30" s="282">
        <f t="shared" si="3"/>
        <v>61</v>
      </c>
      <c r="B30" s="283">
        <v>3414</v>
      </c>
      <c r="C30" s="284" t="s">
        <v>49</v>
      </c>
      <c r="D30" s="282">
        <v>3</v>
      </c>
      <c r="E30" s="285">
        <v>9</v>
      </c>
      <c r="F30" s="285">
        <f t="shared" si="2"/>
        <v>6</v>
      </c>
      <c r="G30" s="285">
        <v>5</v>
      </c>
      <c r="H30" s="285">
        <v>8</v>
      </c>
      <c r="I30" s="285">
        <v>6</v>
      </c>
      <c r="J30" s="285">
        <v>12</v>
      </c>
      <c r="K30" s="285">
        <v>9</v>
      </c>
      <c r="L30" s="286">
        <f t="shared" si="0"/>
        <v>-0.14285714285714285</v>
      </c>
      <c r="M30" s="247">
        <v>0</v>
      </c>
      <c r="N30" s="4">
        <v>1</v>
      </c>
    </row>
    <row r="31" spans="1:14" ht="38.25" x14ac:dyDescent="0.2">
      <c r="A31" s="282">
        <f t="shared" si="3"/>
        <v>62</v>
      </c>
      <c r="B31" s="283">
        <v>5702</v>
      </c>
      <c r="C31" s="284" t="s">
        <v>92</v>
      </c>
      <c r="D31" s="282">
        <v>0</v>
      </c>
      <c r="E31" s="285">
        <v>6</v>
      </c>
      <c r="F31" s="285">
        <f t="shared" si="2"/>
        <v>6</v>
      </c>
      <c r="G31" s="285">
        <v>0</v>
      </c>
      <c r="H31" s="285">
        <v>6</v>
      </c>
      <c r="I31" s="285"/>
      <c r="J31" s="285">
        <v>4</v>
      </c>
      <c r="K31" s="285">
        <v>3</v>
      </c>
      <c r="L31" s="286">
        <f t="shared" si="0"/>
        <v>-0.14285714285714285</v>
      </c>
      <c r="M31" s="247">
        <f>(I31-H31)/(I31+H31)</f>
        <v>-1</v>
      </c>
      <c r="N31" s="4">
        <v>1</v>
      </c>
    </row>
    <row r="32" spans="1:14" ht="25.5" x14ac:dyDescent="0.2">
      <c r="A32" s="282">
        <f t="shared" si="3"/>
        <v>63</v>
      </c>
      <c r="B32" s="283">
        <v>5306</v>
      </c>
      <c r="C32" s="284" t="s">
        <v>85</v>
      </c>
      <c r="D32" s="282">
        <v>19</v>
      </c>
      <c r="E32" s="285">
        <v>55</v>
      </c>
      <c r="F32" s="285">
        <f t="shared" si="2"/>
        <v>36</v>
      </c>
      <c r="G32" s="285">
        <v>8</v>
      </c>
      <c r="H32" s="285">
        <v>18</v>
      </c>
      <c r="I32" s="285">
        <v>14</v>
      </c>
      <c r="J32" s="285">
        <v>17</v>
      </c>
      <c r="K32" s="285">
        <v>13</v>
      </c>
      <c r="L32" s="286">
        <f t="shared" si="0"/>
        <v>-0.13333333333333333</v>
      </c>
      <c r="M32" s="247">
        <f>(I32-H32)/(I32+H32)</f>
        <v>-0.125</v>
      </c>
      <c r="N32" s="4">
        <v>2</v>
      </c>
    </row>
    <row r="33" spans="1:14" ht="38.25" x14ac:dyDescent="0.2">
      <c r="A33" s="282">
        <f t="shared" si="3"/>
        <v>64</v>
      </c>
      <c r="B33" s="283">
        <v>6021</v>
      </c>
      <c r="C33" s="284" t="s">
        <v>111</v>
      </c>
      <c r="D33" s="282">
        <v>2</v>
      </c>
      <c r="E33" s="285">
        <v>7</v>
      </c>
      <c r="F33" s="285">
        <f t="shared" si="2"/>
        <v>5</v>
      </c>
      <c r="G33" s="285">
        <v>4</v>
      </c>
      <c r="H33" s="285">
        <v>8</v>
      </c>
      <c r="I33" s="285">
        <v>5</v>
      </c>
      <c r="J33" s="285">
        <v>9</v>
      </c>
      <c r="K33" s="285">
        <v>7</v>
      </c>
      <c r="L33" s="286">
        <f t="shared" si="0"/>
        <v>-0.125</v>
      </c>
      <c r="M33" s="247">
        <f>(I33-H33)/(I33+H33)</f>
        <v>-0.23076923076923078</v>
      </c>
      <c r="N33" s="4">
        <v>1</v>
      </c>
    </row>
    <row r="34" spans="1:14" ht="43.5" customHeight="1" x14ac:dyDescent="0.2">
      <c r="A34" s="282">
        <f t="shared" si="3"/>
        <v>65</v>
      </c>
      <c r="B34" s="283">
        <v>902</v>
      </c>
      <c r="C34" s="284" t="s">
        <v>20</v>
      </c>
      <c r="D34" s="282">
        <v>34</v>
      </c>
      <c r="E34" s="285">
        <v>77</v>
      </c>
      <c r="F34" s="285">
        <f t="shared" si="2"/>
        <v>43</v>
      </c>
      <c r="G34" s="285">
        <v>65</v>
      </c>
      <c r="H34" s="285">
        <v>99</v>
      </c>
      <c r="I34" s="285">
        <v>57</v>
      </c>
      <c r="J34" s="285">
        <v>74</v>
      </c>
      <c r="K34" s="285">
        <v>58</v>
      </c>
      <c r="L34" s="286">
        <f t="shared" si="0"/>
        <v>-0.12121212121212122</v>
      </c>
      <c r="M34" s="247">
        <f>(I34-H34)/(I34+H34)</f>
        <v>-0.26923076923076922</v>
      </c>
      <c r="N34" s="4">
        <v>2</v>
      </c>
    </row>
    <row r="35" spans="1:14" ht="51" x14ac:dyDescent="0.2">
      <c r="A35" s="282">
        <f t="shared" si="3"/>
        <v>66</v>
      </c>
      <c r="B35" s="283">
        <v>9401</v>
      </c>
      <c r="C35" s="284" t="s">
        <v>124</v>
      </c>
      <c r="D35" s="282">
        <v>1</v>
      </c>
      <c r="E35" s="285">
        <v>3</v>
      </c>
      <c r="F35" s="285">
        <f t="shared" si="2"/>
        <v>2</v>
      </c>
      <c r="G35" s="285">
        <v>3</v>
      </c>
      <c r="H35" s="285">
        <v>5</v>
      </c>
      <c r="I35" s="285">
        <v>4</v>
      </c>
      <c r="J35" s="285">
        <v>5</v>
      </c>
      <c r="K35" s="285">
        <v>4</v>
      </c>
      <c r="L35" s="286">
        <f t="shared" si="0"/>
        <v>-0.1111111111111111</v>
      </c>
      <c r="M35" s="247">
        <v>0</v>
      </c>
      <c r="N35" s="4">
        <v>2</v>
      </c>
    </row>
    <row r="36" spans="1:14" ht="38.25" x14ac:dyDescent="0.2">
      <c r="A36" s="282">
        <f t="shared" si="3"/>
        <v>67</v>
      </c>
      <c r="B36" s="283">
        <v>402</v>
      </c>
      <c r="C36" s="284" t="s">
        <v>15</v>
      </c>
      <c r="D36" s="282">
        <v>5</v>
      </c>
      <c r="E36" s="285">
        <v>21</v>
      </c>
      <c r="F36" s="285">
        <f t="shared" si="2"/>
        <v>16</v>
      </c>
      <c r="G36" s="285">
        <v>20</v>
      </c>
      <c r="H36" s="285">
        <v>19</v>
      </c>
      <c r="I36" s="285">
        <v>17</v>
      </c>
      <c r="J36" s="285">
        <v>27</v>
      </c>
      <c r="K36" s="285">
        <v>22</v>
      </c>
      <c r="L36" s="286">
        <f t="shared" si="0"/>
        <v>-0.10204081632653061</v>
      </c>
      <c r="M36" s="247">
        <f>(I36-H36)/(I36+H36)</f>
        <v>-5.5555555555555552E-2</v>
      </c>
      <c r="N36" s="4">
        <v>3</v>
      </c>
    </row>
    <row r="37" spans="1:14" ht="25.5" x14ac:dyDescent="0.2">
      <c r="A37" s="282">
        <f t="shared" si="3"/>
        <v>68</v>
      </c>
      <c r="B37" s="283">
        <v>5401</v>
      </c>
      <c r="C37" s="284" t="s">
        <v>86</v>
      </c>
      <c r="D37" s="282">
        <v>18</v>
      </c>
      <c r="E37" s="285">
        <v>61</v>
      </c>
      <c r="F37" s="285">
        <f t="shared" si="2"/>
        <v>43</v>
      </c>
      <c r="G37" s="285">
        <v>49</v>
      </c>
      <c r="H37" s="285">
        <v>102</v>
      </c>
      <c r="I37" s="285">
        <v>82</v>
      </c>
      <c r="J37" s="285">
        <v>119</v>
      </c>
      <c r="K37" s="285">
        <v>99</v>
      </c>
      <c r="L37" s="286">
        <f t="shared" si="0"/>
        <v>-9.1743119266055051E-2</v>
      </c>
      <c r="M37" s="247">
        <f>(I37-H37)/(I37+H37)</f>
        <v>-0.10869565217391304</v>
      </c>
      <c r="N37" s="4">
        <v>2</v>
      </c>
    </row>
    <row r="38" spans="1:14" ht="25.5" x14ac:dyDescent="0.2">
      <c r="A38" s="282">
        <f t="shared" si="3"/>
        <v>69</v>
      </c>
      <c r="B38" s="283">
        <v>6008</v>
      </c>
      <c r="C38" s="284" t="s">
        <v>104</v>
      </c>
      <c r="D38" s="282">
        <v>12</v>
      </c>
      <c r="E38" s="285">
        <v>59</v>
      </c>
      <c r="F38" s="285">
        <f t="shared" si="2"/>
        <v>47</v>
      </c>
      <c r="G38" s="285">
        <v>38</v>
      </c>
      <c r="H38" s="285">
        <v>52</v>
      </c>
      <c r="I38" s="285">
        <v>45</v>
      </c>
      <c r="J38" s="285">
        <v>60</v>
      </c>
      <c r="K38" s="285">
        <v>52</v>
      </c>
      <c r="L38" s="286">
        <f t="shared" si="0"/>
        <v>-7.1428571428571425E-2</v>
      </c>
      <c r="M38" s="247">
        <f>(I38-H38)/(I38+H38)</f>
        <v>-7.2164948453608241E-2</v>
      </c>
      <c r="N38" s="4">
        <v>3</v>
      </c>
    </row>
    <row r="39" spans="1:14" ht="38.25" x14ac:dyDescent="0.2">
      <c r="A39" s="282">
        <f t="shared" si="3"/>
        <v>70</v>
      </c>
      <c r="B39" s="283">
        <v>5601</v>
      </c>
      <c r="C39" s="284" t="s">
        <v>89</v>
      </c>
      <c r="D39" s="282">
        <v>11</v>
      </c>
      <c r="E39" s="285">
        <v>42</v>
      </c>
      <c r="F39" s="285">
        <f t="shared" si="2"/>
        <v>31</v>
      </c>
      <c r="G39" s="285">
        <v>29</v>
      </c>
      <c r="H39" s="285">
        <v>52</v>
      </c>
      <c r="I39" s="285">
        <v>46</v>
      </c>
      <c r="J39" s="285">
        <v>62</v>
      </c>
      <c r="K39" s="285">
        <v>56</v>
      </c>
      <c r="L39" s="286">
        <f t="shared" si="0"/>
        <v>-5.0847457627118647E-2</v>
      </c>
      <c r="M39" s="247">
        <f>(I39-H39)/(I39+H39)</f>
        <v>-6.1224489795918366E-2</v>
      </c>
      <c r="N39" s="4">
        <v>2</v>
      </c>
    </row>
    <row r="40" spans="1:14" ht="25.5" x14ac:dyDescent="0.2">
      <c r="A40" s="282">
        <f t="shared" si="3"/>
        <v>71</v>
      </c>
      <c r="B40" s="283">
        <v>5007</v>
      </c>
      <c r="C40" s="284" t="s">
        <v>75</v>
      </c>
      <c r="D40" s="282">
        <v>7</v>
      </c>
      <c r="E40" s="285">
        <v>42</v>
      </c>
      <c r="F40" s="285">
        <f t="shared" si="2"/>
        <v>35</v>
      </c>
      <c r="G40" s="285">
        <v>17</v>
      </c>
      <c r="H40" s="285">
        <v>15</v>
      </c>
      <c r="I40" s="285">
        <v>15</v>
      </c>
      <c r="J40" s="285">
        <v>15</v>
      </c>
      <c r="K40" s="285">
        <v>14</v>
      </c>
      <c r="L40" s="286">
        <f t="shared" si="0"/>
        <v>-3.4482758620689655E-2</v>
      </c>
      <c r="M40" s="247">
        <f>(I40-H40)/(I40+H40)</f>
        <v>0</v>
      </c>
      <c r="N40" s="4">
        <v>3</v>
      </c>
    </row>
    <row r="41" spans="1:14" ht="25.5" x14ac:dyDescent="0.2">
      <c r="A41" s="282">
        <v>1</v>
      </c>
      <c r="B41" s="283">
        <v>202</v>
      </c>
      <c r="C41" s="284" t="s">
        <v>13</v>
      </c>
      <c r="D41" s="282">
        <v>20</v>
      </c>
      <c r="E41" s="285">
        <v>53</v>
      </c>
      <c r="F41" s="285">
        <f t="shared" si="2"/>
        <v>33</v>
      </c>
      <c r="G41" s="285">
        <v>41</v>
      </c>
      <c r="H41" s="285">
        <v>63</v>
      </c>
      <c r="I41" s="285">
        <v>58</v>
      </c>
      <c r="J41" s="285">
        <v>70</v>
      </c>
      <c r="K41" s="285">
        <v>66</v>
      </c>
      <c r="L41" s="286">
        <f t="shared" si="0"/>
        <v>-2.9411764705882353E-2</v>
      </c>
      <c r="M41" s="247">
        <v>0</v>
      </c>
      <c r="N41" s="4">
        <v>1</v>
      </c>
    </row>
    <row r="42" spans="1:14" ht="38.25" x14ac:dyDescent="0.2">
      <c r="A42" s="282">
        <f t="shared" ref="A42:A68" si="4">A41+1</f>
        <v>2</v>
      </c>
      <c r="B42" s="283">
        <v>502</v>
      </c>
      <c r="C42" s="284" t="s">
        <v>16</v>
      </c>
      <c r="D42" s="282">
        <v>10</v>
      </c>
      <c r="E42" s="285">
        <v>24</v>
      </c>
      <c r="F42" s="285">
        <f t="shared" si="2"/>
        <v>14</v>
      </c>
      <c r="G42" s="285">
        <v>22</v>
      </c>
      <c r="H42" s="285">
        <v>0</v>
      </c>
      <c r="I42" s="285">
        <v>0</v>
      </c>
      <c r="J42" s="285">
        <v>0</v>
      </c>
      <c r="K42" s="285">
        <v>0</v>
      </c>
      <c r="L42" s="286">
        <v>0</v>
      </c>
      <c r="M42" s="247" t="e">
        <f t="shared" ref="M42:M61" si="5">(I42-H42)/(I42+H42)</f>
        <v>#DIV/0!</v>
      </c>
      <c r="N42" s="4">
        <v>3</v>
      </c>
    </row>
    <row r="43" spans="1:14" ht="25.5" x14ac:dyDescent="0.2">
      <c r="A43" s="282">
        <f t="shared" si="4"/>
        <v>3</v>
      </c>
      <c r="B43" s="283">
        <v>602</v>
      </c>
      <c r="C43" s="284" t="s">
        <v>17</v>
      </c>
      <c r="D43" s="282">
        <v>7</v>
      </c>
      <c r="E43" s="285">
        <v>16</v>
      </c>
      <c r="F43" s="285">
        <f t="shared" si="2"/>
        <v>9</v>
      </c>
      <c r="G43" s="285">
        <v>16</v>
      </c>
      <c r="H43" s="285">
        <v>19</v>
      </c>
      <c r="I43" s="285">
        <v>19</v>
      </c>
      <c r="J43" s="285">
        <v>20</v>
      </c>
      <c r="K43" s="285">
        <v>20</v>
      </c>
      <c r="L43" s="286">
        <f>(K43-J43)/(K43+J43)</f>
        <v>0</v>
      </c>
      <c r="M43" s="247">
        <f t="shared" si="5"/>
        <v>0</v>
      </c>
      <c r="N43" s="4">
        <v>2</v>
      </c>
    </row>
    <row r="44" spans="1:14" ht="25.5" x14ac:dyDescent="0.2">
      <c r="A44" s="282">
        <f t="shared" si="4"/>
        <v>4</v>
      </c>
      <c r="B44" s="283">
        <v>1202</v>
      </c>
      <c r="C44" s="284" t="s">
        <v>23</v>
      </c>
      <c r="D44" s="282">
        <v>7</v>
      </c>
      <c r="E44" s="285">
        <v>58</v>
      </c>
      <c r="F44" s="285">
        <f t="shared" si="2"/>
        <v>51</v>
      </c>
      <c r="G44" s="285">
        <v>4</v>
      </c>
      <c r="H44" s="285">
        <v>0</v>
      </c>
      <c r="I44" s="285"/>
      <c r="J44" s="285">
        <v>0</v>
      </c>
      <c r="K44" s="285">
        <v>0</v>
      </c>
      <c r="L44" s="286">
        <v>0</v>
      </c>
      <c r="M44" s="247" t="e">
        <f t="shared" si="5"/>
        <v>#DIV/0!</v>
      </c>
      <c r="N44" s="4">
        <v>2</v>
      </c>
    </row>
    <row r="45" spans="1:14" ht="25.5" x14ac:dyDescent="0.2">
      <c r="A45" s="282">
        <f t="shared" si="4"/>
        <v>5</v>
      </c>
      <c r="B45" s="283">
        <v>1402</v>
      </c>
      <c r="C45" s="284" t="s">
        <v>25</v>
      </c>
      <c r="D45" s="282">
        <v>0</v>
      </c>
      <c r="E45" s="285">
        <v>21</v>
      </c>
      <c r="F45" s="285">
        <f t="shared" si="2"/>
        <v>21</v>
      </c>
      <c r="G45" s="285">
        <v>4</v>
      </c>
      <c r="H45" s="285">
        <v>6</v>
      </c>
      <c r="I45" s="285">
        <v>6</v>
      </c>
      <c r="J45" s="285">
        <v>0</v>
      </c>
      <c r="K45" s="285">
        <v>0</v>
      </c>
      <c r="L45" s="286">
        <v>0</v>
      </c>
      <c r="M45" s="247">
        <f t="shared" si="5"/>
        <v>0</v>
      </c>
      <c r="N45" s="4">
        <v>2</v>
      </c>
    </row>
    <row r="46" spans="1:14" ht="25.5" x14ac:dyDescent="0.2">
      <c r="A46" s="282">
        <f t="shared" si="4"/>
        <v>6</v>
      </c>
      <c r="B46" s="283">
        <v>1802</v>
      </c>
      <c r="C46" s="284" t="s">
        <v>29</v>
      </c>
      <c r="D46" s="282">
        <v>4</v>
      </c>
      <c r="E46" s="285">
        <v>23</v>
      </c>
      <c r="F46" s="285">
        <f t="shared" si="2"/>
        <v>19</v>
      </c>
      <c r="G46" s="285">
        <v>18</v>
      </c>
      <c r="H46" s="285">
        <v>4</v>
      </c>
      <c r="I46" s="285"/>
      <c r="J46" s="285">
        <v>0</v>
      </c>
      <c r="K46" s="285">
        <v>0</v>
      </c>
      <c r="L46" s="286">
        <v>0</v>
      </c>
      <c r="M46" s="247">
        <f t="shared" si="5"/>
        <v>-1</v>
      </c>
      <c r="N46" s="4">
        <v>1</v>
      </c>
    </row>
    <row r="47" spans="1:14" ht="25.5" x14ac:dyDescent="0.2">
      <c r="A47" s="282">
        <f t="shared" si="4"/>
        <v>7</v>
      </c>
      <c r="B47" s="283">
        <v>1902</v>
      </c>
      <c r="C47" s="287" t="s">
        <v>30</v>
      </c>
      <c r="D47" s="282">
        <v>0</v>
      </c>
      <c r="E47" s="285"/>
      <c r="F47" s="285">
        <v>0</v>
      </c>
      <c r="G47" s="285">
        <v>0</v>
      </c>
      <c r="H47" s="285">
        <v>0</v>
      </c>
      <c r="I47" s="285"/>
      <c r="J47" s="285">
        <v>0</v>
      </c>
      <c r="K47" s="285">
        <v>0</v>
      </c>
      <c r="L47" s="286">
        <v>0</v>
      </c>
      <c r="M47" s="247" t="e">
        <f t="shared" si="5"/>
        <v>#DIV/0!</v>
      </c>
      <c r="N47" s="4">
        <v>2</v>
      </c>
    </row>
    <row r="48" spans="1:14" ht="38.25" x14ac:dyDescent="0.2">
      <c r="A48" s="282">
        <f t="shared" si="4"/>
        <v>8</v>
      </c>
      <c r="B48" s="283">
        <v>2002</v>
      </c>
      <c r="C48" s="287" t="s">
        <v>31</v>
      </c>
      <c r="D48" s="282">
        <v>0</v>
      </c>
      <c r="E48" s="285"/>
      <c r="F48" s="285">
        <v>0</v>
      </c>
      <c r="G48" s="285">
        <v>0</v>
      </c>
      <c r="H48" s="285">
        <v>0</v>
      </c>
      <c r="I48" s="285"/>
      <c r="J48" s="285">
        <v>0</v>
      </c>
      <c r="K48" s="285">
        <v>0</v>
      </c>
      <c r="L48" s="286">
        <v>0</v>
      </c>
      <c r="M48" s="247" t="e">
        <f t="shared" si="5"/>
        <v>#DIV/0!</v>
      </c>
      <c r="N48" s="4">
        <v>3</v>
      </c>
    </row>
    <row r="49" spans="1:14" ht="25.5" x14ac:dyDescent="0.2">
      <c r="A49" s="282">
        <f t="shared" si="4"/>
        <v>9</v>
      </c>
      <c r="B49" s="283">
        <v>2102</v>
      </c>
      <c r="C49" s="284" t="s">
        <v>32</v>
      </c>
      <c r="D49" s="282">
        <v>11</v>
      </c>
      <c r="E49" s="285">
        <v>29</v>
      </c>
      <c r="F49" s="285">
        <f>E49-D49</f>
        <v>18</v>
      </c>
      <c r="G49" s="285">
        <v>28</v>
      </c>
      <c r="H49" s="285">
        <v>33</v>
      </c>
      <c r="I49" s="285"/>
      <c r="J49" s="285">
        <v>0</v>
      </c>
      <c r="K49" s="285">
        <v>0</v>
      </c>
      <c r="L49" s="286">
        <v>0</v>
      </c>
      <c r="M49" s="247">
        <f t="shared" si="5"/>
        <v>-1</v>
      </c>
      <c r="N49" s="4">
        <v>3</v>
      </c>
    </row>
    <row r="50" spans="1:14" ht="38.25" x14ac:dyDescent="0.2">
      <c r="A50" s="282">
        <f t="shared" si="4"/>
        <v>10</v>
      </c>
      <c r="B50" s="283">
        <v>2402</v>
      </c>
      <c r="C50" s="284" t="s">
        <v>36</v>
      </c>
      <c r="D50" s="282">
        <v>5</v>
      </c>
      <c r="E50" s="285">
        <v>12</v>
      </c>
      <c r="F50" s="285">
        <f>E50-D50</f>
        <v>7</v>
      </c>
      <c r="G50" s="285">
        <v>11</v>
      </c>
      <c r="H50" s="285">
        <v>24</v>
      </c>
      <c r="I50" s="285">
        <v>24</v>
      </c>
      <c r="J50" s="285">
        <v>26</v>
      </c>
      <c r="K50" s="285">
        <v>26</v>
      </c>
      <c r="L50" s="286">
        <f>(K50-J50)/(K50+J50)</f>
        <v>0</v>
      </c>
      <c r="M50" s="247">
        <f t="shared" si="5"/>
        <v>0</v>
      </c>
      <c r="N50" s="4">
        <v>3</v>
      </c>
    </row>
    <row r="51" spans="1:14" ht="25.5" x14ac:dyDescent="0.2">
      <c r="A51" s="282">
        <f t="shared" si="4"/>
        <v>11</v>
      </c>
      <c r="B51" s="283">
        <v>2502</v>
      </c>
      <c r="C51" s="284" t="s">
        <v>37</v>
      </c>
      <c r="D51" s="282">
        <v>11</v>
      </c>
      <c r="E51" s="285">
        <v>21</v>
      </c>
      <c r="F51" s="285">
        <f>E51-D51</f>
        <v>10</v>
      </c>
      <c r="G51" s="285">
        <v>10</v>
      </c>
      <c r="H51" s="285">
        <v>18</v>
      </c>
      <c r="I51" s="285"/>
      <c r="J51" s="285">
        <v>0</v>
      </c>
      <c r="K51" s="285">
        <v>0</v>
      </c>
      <c r="L51" s="286">
        <v>0</v>
      </c>
      <c r="M51" s="247">
        <f t="shared" si="5"/>
        <v>-1</v>
      </c>
      <c r="N51" s="4">
        <v>3</v>
      </c>
    </row>
    <row r="52" spans="1:14" ht="25.5" x14ac:dyDescent="0.2">
      <c r="A52" s="282">
        <f t="shared" si="4"/>
        <v>12</v>
      </c>
      <c r="B52" s="283">
        <v>3002</v>
      </c>
      <c r="C52" s="284" t="s">
        <v>40</v>
      </c>
      <c r="D52" s="282">
        <v>9</v>
      </c>
      <c r="E52" s="285">
        <v>42</v>
      </c>
      <c r="F52" s="285">
        <f>E52-D52</f>
        <v>33</v>
      </c>
      <c r="G52" s="285">
        <v>0</v>
      </c>
      <c r="H52" s="285">
        <v>0</v>
      </c>
      <c r="I52" s="285"/>
      <c r="J52" s="285">
        <v>0</v>
      </c>
      <c r="K52" s="285">
        <v>0</v>
      </c>
      <c r="L52" s="286">
        <v>0</v>
      </c>
      <c r="M52" s="247" t="e">
        <f t="shared" si="5"/>
        <v>#DIV/0!</v>
      </c>
      <c r="N52" s="4">
        <v>1</v>
      </c>
    </row>
    <row r="53" spans="1:14" ht="25.5" x14ac:dyDescent="0.2">
      <c r="A53" s="282">
        <f t="shared" si="4"/>
        <v>13</v>
      </c>
      <c r="B53" s="283">
        <v>3202</v>
      </c>
      <c r="C53" s="287" t="s">
        <v>43</v>
      </c>
      <c r="D53" s="282">
        <v>0</v>
      </c>
      <c r="E53" s="285"/>
      <c r="F53" s="285">
        <v>0</v>
      </c>
      <c r="G53" s="285">
        <v>0</v>
      </c>
      <c r="H53" s="285">
        <v>13</v>
      </c>
      <c r="I53" s="285"/>
      <c r="J53" s="285">
        <v>0</v>
      </c>
      <c r="K53" s="285">
        <v>0</v>
      </c>
      <c r="L53" s="286">
        <v>0</v>
      </c>
      <c r="M53" s="247">
        <f t="shared" si="5"/>
        <v>-1</v>
      </c>
      <c r="N53" s="4">
        <v>1</v>
      </c>
    </row>
    <row r="54" spans="1:14" ht="25.5" x14ac:dyDescent="0.2">
      <c r="A54" s="282">
        <f t="shared" si="4"/>
        <v>14</v>
      </c>
      <c r="B54" s="283">
        <v>3302</v>
      </c>
      <c r="C54" s="284" t="s">
        <v>44</v>
      </c>
      <c r="D54" s="282">
        <v>2</v>
      </c>
      <c r="E54" s="285">
        <v>6</v>
      </c>
      <c r="F54" s="285">
        <f t="shared" ref="F54:F59" si="6">E54-D54</f>
        <v>4</v>
      </c>
      <c r="G54" s="285">
        <v>0</v>
      </c>
      <c r="H54" s="285">
        <v>3</v>
      </c>
      <c r="I54" s="285">
        <v>2</v>
      </c>
      <c r="J54" s="285">
        <v>0</v>
      </c>
      <c r="K54" s="285">
        <v>0</v>
      </c>
      <c r="L54" s="286">
        <v>0</v>
      </c>
      <c r="M54" s="247">
        <f t="shared" si="5"/>
        <v>-0.2</v>
      </c>
      <c r="N54" s="4">
        <v>3</v>
      </c>
    </row>
    <row r="55" spans="1:14" ht="25.5" x14ac:dyDescent="0.2">
      <c r="A55" s="282">
        <f t="shared" si="4"/>
        <v>15</v>
      </c>
      <c r="B55" s="283">
        <v>3422</v>
      </c>
      <c r="C55" s="284" t="s">
        <v>53</v>
      </c>
      <c r="D55" s="282">
        <v>0</v>
      </c>
      <c r="E55" s="285">
        <v>5</v>
      </c>
      <c r="F55" s="285">
        <f t="shared" si="6"/>
        <v>5</v>
      </c>
      <c r="G55" s="285">
        <v>0</v>
      </c>
      <c r="H55" s="285">
        <v>0</v>
      </c>
      <c r="I55" s="285"/>
      <c r="J55" s="285">
        <v>0</v>
      </c>
      <c r="K55" s="285">
        <v>0</v>
      </c>
      <c r="L55" s="286">
        <v>0</v>
      </c>
      <c r="M55" s="247" t="e">
        <f t="shared" si="5"/>
        <v>#DIV/0!</v>
      </c>
      <c r="N55" s="4">
        <v>3</v>
      </c>
    </row>
    <row r="56" spans="1:14" ht="38.25" x14ac:dyDescent="0.2">
      <c r="A56" s="282">
        <f t="shared" si="4"/>
        <v>16</v>
      </c>
      <c r="B56" s="283">
        <v>4021</v>
      </c>
      <c r="C56" s="284" t="s">
        <v>60</v>
      </c>
      <c r="D56" s="282">
        <v>4</v>
      </c>
      <c r="E56" s="285">
        <v>21</v>
      </c>
      <c r="F56" s="285">
        <f t="shared" si="6"/>
        <v>17</v>
      </c>
      <c r="G56" s="285">
        <v>18</v>
      </c>
      <c r="H56" s="285">
        <v>23</v>
      </c>
      <c r="I56" s="285">
        <v>19</v>
      </c>
      <c r="J56" s="285">
        <v>22</v>
      </c>
      <c r="K56" s="285">
        <v>22</v>
      </c>
      <c r="L56" s="286">
        <f>(K56-J56)/(K56+J56)</f>
        <v>0</v>
      </c>
      <c r="M56" s="247">
        <f t="shared" si="5"/>
        <v>-9.5238095238095233E-2</v>
      </c>
      <c r="N56" s="4">
        <v>1</v>
      </c>
    </row>
    <row r="57" spans="1:14" ht="38.25" x14ac:dyDescent="0.2">
      <c r="A57" s="282">
        <f t="shared" si="4"/>
        <v>17</v>
      </c>
      <c r="B57" s="283">
        <v>4024</v>
      </c>
      <c r="C57" s="284" t="s">
        <v>63</v>
      </c>
      <c r="D57" s="282">
        <v>48</v>
      </c>
      <c r="E57" s="285">
        <v>143</v>
      </c>
      <c r="F57" s="285">
        <f t="shared" si="6"/>
        <v>95</v>
      </c>
      <c r="G57" s="285">
        <v>117</v>
      </c>
      <c r="H57" s="285">
        <v>183</v>
      </c>
      <c r="I57" s="285">
        <v>0</v>
      </c>
      <c r="J57" s="285">
        <v>0</v>
      </c>
      <c r="K57" s="285">
        <v>0</v>
      </c>
      <c r="L57" s="286">
        <v>0</v>
      </c>
      <c r="M57" s="247">
        <f t="shared" si="5"/>
        <v>-1</v>
      </c>
      <c r="N57" s="4">
        <v>1</v>
      </c>
    </row>
    <row r="58" spans="1:14" ht="38.25" x14ac:dyDescent="0.2">
      <c r="A58" s="282">
        <f t="shared" si="4"/>
        <v>18</v>
      </c>
      <c r="B58" s="283">
        <v>5002</v>
      </c>
      <c r="C58" s="284" t="s">
        <v>73</v>
      </c>
      <c r="D58" s="282">
        <v>0</v>
      </c>
      <c r="E58" s="285">
        <v>2</v>
      </c>
      <c r="F58" s="285">
        <f t="shared" si="6"/>
        <v>2</v>
      </c>
      <c r="G58" s="285">
        <v>2</v>
      </c>
      <c r="H58" s="285">
        <v>3</v>
      </c>
      <c r="I58" s="285">
        <v>2</v>
      </c>
      <c r="J58" s="285">
        <v>2</v>
      </c>
      <c r="K58" s="285">
        <v>2</v>
      </c>
      <c r="L58" s="286">
        <f>(K58-J58)/(K58+J58)</f>
        <v>0</v>
      </c>
      <c r="M58" s="247">
        <f t="shared" si="5"/>
        <v>-0.2</v>
      </c>
      <c r="N58" s="4">
        <v>1</v>
      </c>
    </row>
    <row r="59" spans="1:14" ht="38.25" x14ac:dyDescent="0.2">
      <c r="A59" s="282">
        <f t="shared" si="4"/>
        <v>19</v>
      </c>
      <c r="B59" s="283">
        <v>5003</v>
      </c>
      <c r="C59" s="284" t="s">
        <v>74</v>
      </c>
      <c r="D59" s="282">
        <v>0</v>
      </c>
      <c r="E59" s="285">
        <v>1</v>
      </c>
      <c r="F59" s="285">
        <f t="shared" si="6"/>
        <v>1</v>
      </c>
      <c r="G59" s="285">
        <v>1</v>
      </c>
      <c r="H59" s="285">
        <v>1</v>
      </c>
      <c r="I59" s="285">
        <v>1</v>
      </c>
      <c r="J59" s="285">
        <v>1</v>
      </c>
      <c r="K59" s="285">
        <v>1</v>
      </c>
      <c r="L59" s="286">
        <f>(K59-J59)/(K59+J59)</f>
        <v>0</v>
      </c>
      <c r="M59" s="247">
        <f t="shared" si="5"/>
        <v>0</v>
      </c>
      <c r="N59" s="4">
        <v>1</v>
      </c>
    </row>
    <row r="60" spans="1:14" ht="38.25" x14ac:dyDescent="0.2">
      <c r="A60" s="282">
        <f t="shared" si="4"/>
        <v>20</v>
      </c>
      <c r="B60" s="283">
        <v>5201</v>
      </c>
      <c r="C60" s="287" t="s">
        <v>144</v>
      </c>
      <c r="D60" s="282">
        <v>0</v>
      </c>
      <c r="E60" s="285"/>
      <c r="F60" s="285">
        <v>0</v>
      </c>
      <c r="G60" s="285">
        <v>0</v>
      </c>
      <c r="H60" s="285">
        <v>2</v>
      </c>
      <c r="I60" s="285"/>
      <c r="J60" s="285">
        <v>0</v>
      </c>
      <c r="K60" s="285">
        <v>0</v>
      </c>
      <c r="L60" s="286">
        <v>0</v>
      </c>
      <c r="M60" s="247">
        <f t="shared" si="5"/>
        <v>-1</v>
      </c>
      <c r="N60" s="4">
        <v>1</v>
      </c>
    </row>
    <row r="61" spans="1:14" ht="38.25" x14ac:dyDescent="0.2">
      <c r="A61" s="282">
        <f t="shared" si="4"/>
        <v>21</v>
      </c>
      <c r="B61" s="283">
        <v>5202</v>
      </c>
      <c r="C61" s="287" t="s">
        <v>82</v>
      </c>
      <c r="D61" s="282">
        <v>21</v>
      </c>
      <c r="E61" s="285">
        <v>65</v>
      </c>
      <c r="F61" s="285">
        <f t="shared" ref="F61:F68" si="7">E61-D61</f>
        <v>44</v>
      </c>
      <c r="G61" s="285">
        <v>1</v>
      </c>
      <c r="H61" s="285">
        <v>42</v>
      </c>
      <c r="I61" s="285">
        <v>1</v>
      </c>
      <c r="J61" s="285">
        <v>0</v>
      </c>
      <c r="K61" s="285">
        <v>0</v>
      </c>
      <c r="L61" s="286">
        <v>0</v>
      </c>
      <c r="M61" s="247">
        <f t="shared" si="5"/>
        <v>-0.95348837209302328</v>
      </c>
      <c r="N61" s="4">
        <v>1</v>
      </c>
    </row>
    <row r="62" spans="1:14" ht="38.25" x14ac:dyDescent="0.2">
      <c r="A62" s="282">
        <f t="shared" si="4"/>
        <v>22</v>
      </c>
      <c r="B62" s="283">
        <v>5207</v>
      </c>
      <c r="C62" s="284" t="s">
        <v>84</v>
      </c>
      <c r="D62" s="282">
        <v>21</v>
      </c>
      <c r="E62" s="285">
        <v>85</v>
      </c>
      <c r="F62" s="285">
        <f t="shared" si="7"/>
        <v>64</v>
      </c>
      <c r="G62" s="285">
        <v>74</v>
      </c>
      <c r="H62" s="285">
        <v>40</v>
      </c>
      <c r="I62" s="285"/>
      <c r="J62" s="285">
        <v>0</v>
      </c>
      <c r="K62" s="285">
        <v>0</v>
      </c>
      <c r="L62" s="286">
        <v>0</v>
      </c>
      <c r="M62" s="247">
        <v>0</v>
      </c>
      <c r="N62" s="4">
        <v>3</v>
      </c>
    </row>
    <row r="63" spans="1:14" ht="25.5" x14ac:dyDescent="0.2">
      <c r="A63" s="282">
        <f t="shared" si="4"/>
        <v>23</v>
      </c>
      <c r="B63" s="283">
        <v>5602</v>
      </c>
      <c r="C63" s="284" t="s">
        <v>90</v>
      </c>
      <c r="D63" s="282">
        <v>11</v>
      </c>
      <c r="E63" s="285">
        <v>20</v>
      </c>
      <c r="F63" s="285">
        <f t="shared" si="7"/>
        <v>9</v>
      </c>
      <c r="G63" s="285">
        <v>0</v>
      </c>
      <c r="H63" s="285">
        <v>1</v>
      </c>
      <c r="I63" s="285"/>
      <c r="J63" s="285">
        <v>0</v>
      </c>
      <c r="K63" s="285">
        <v>0</v>
      </c>
      <c r="L63" s="286">
        <v>0</v>
      </c>
      <c r="M63" s="247">
        <f t="shared" ref="M63:M68" si="8">(I63-H63)/(I63+H63)</f>
        <v>-1</v>
      </c>
      <c r="N63" s="4">
        <v>1</v>
      </c>
    </row>
    <row r="64" spans="1:14" ht="38.25" x14ac:dyDescent="0.2">
      <c r="A64" s="282">
        <f t="shared" si="4"/>
        <v>24</v>
      </c>
      <c r="B64" s="283">
        <v>5716</v>
      </c>
      <c r="C64" s="284" t="s">
        <v>97</v>
      </c>
      <c r="D64" s="282">
        <v>6</v>
      </c>
      <c r="E64" s="285">
        <v>19</v>
      </c>
      <c r="F64" s="285">
        <f t="shared" si="7"/>
        <v>13</v>
      </c>
      <c r="G64" s="285">
        <v>2</v>
      </c>
      <c r="H64" s="285">
        <v>6</v>
      </c>
      <c r="I64" s="285"/>
      <c r="J64" s="285">
        <v>0</v>
      </c>
      <c r="K64" s="285">
        <v>0</v>
      </c>
      <c r="L64" s="286">
        <v>0</v>
      </c>
      <c r="M64" s="247">
        <f t="shared" si="8"/>
        <v>-1</v>
      </c>
      <c r="N64" s="4">
        <v>3</v>
      </c>
    </row>
    <row r="65" spans="1:14" ht="38.25" x14ac:dyDescent="0.2">
      <c r="A65" s="282">
        <f t="shared" si="4"/>
        <v>25</v>
      </c>
      <c r="B65" s="283">
        <v>5721</v>
      </c>
      <c r="C65" s="284" t="s">
        <v>98</v>
      </c>
      <c r="D65" s="282">
        <v>3</v>
      </c>
      <c r="E65" s="285">
        <v>23</v>
      </c>
      <c r="F65" s="285">
        <f t="shared" si="7"/>
        <v>20</v>
      </c>
      <c r="G65" s="285">
        <v>0</v>
      </c>
      <c r="H65" s="285">
        <v>3</v>
      </c>
      <c r="I65" s="285"/>
      <c r="J65" s="285">
        <v>0</v>
      </c>
      <c r="K65" s="285">
        <v>0</v>
      </c>
      <c r="L65" s="286">
        <v>0</v>
      </c>
      <c r="M65" s="247">
        <f t="shared" si="8"/>
        <v>-1</v>
      </c>
      <c r="N65" s="4">
        <v>1</v>
      </c>
    </row>
    <row r="66" spans="1:14" ht="38.25" x14ac:dyDescent="0.2">
      <c r="A66" s="282">
        <f t="shared" si="4"/>
        <v>26</v>
      </c>
      <c r="B66" s="283">
        <v>5903</v>
      </c>
      <c r="C66" s="284" t="s">
        <v>100</v>
      </c>
      <c r="D66" s="282">
        <v>4</v>
      </c>
      <c r="E66" s="285">
        <v>33</v>
      </c>
      <c r="F66" s="285">
        <f t="shared" si="7"/>
        <v>29</v>
      </c>
      <c r="G66" s="285">
        <v>26</v>
      </c>
      <c r="H66" s="285">
        <v>47</v>
      </c>
      <c r="I66" s="285">
        <v>0</v>
      </c>
      <c r="J66" s="285">
        <v>0</v>
      </c>
      <c r="K66" s="285">
        <v>0</v>
      </c>
      <c r="L66" s="286">
        <v>0</v>
      </c>
      <c r="M66" s="247">
        <f t="shared" si="8"/>
        <v>-1</v>
      </c>
      <c r="N66" s="4">
        <v>3</v>
      </c>
    </row>
    <row r="67" spans="1:14" ht="25.5" x14ac:dyDescent="0.2">
      <c r="A67" s="282">
        <f t="shared" si="4"/>
        <v>27</v>
      </c>
      <c r="B67" s="283">
        <v>6025</v>
      </c>
      <c r="C67" s="284" t="s">
        <v>113</v>
      </c>
      <c r="D67" s="282">
        <v>1</v>
      </c>
      <c r="E67" s="285">
        <v>2</v>
      </c>
      <c r="F67" s="285">
        <f t="shared" si="7"/>
        <v>1</v>
      </c>
      <c r="G67" s="285">
        <v>0</v>
      </c>
      <c r="H67" s="285">
        <v>0</v>
      </c>
      <c r="I67" s="285"/>
      <c r="J67" s="285">
        <v>0</v>
      </c>
      <c r="K67" s="285">
        <v>0</v>
      </c>
      <c r="L67" s="286">
        <v>0</v>
      </c>
      <c r="M67" s="247" t="e">
        <f t="shared" si="8"/>
        <v>#DIV/0!</v>
      </c>
      <c r="N67" s="4">
        <v>2</v>
      </c>
    </row>
    <row r="68" spans="1:14" ht="25.5" x14ac:dyDescent="0.2">
      <c r="A68" s="411">
        <f t="shared" si="4"/>
        <v>28</v>
      </c>
      <c r="B68" s="412">
        <v>1502</v>
      </c>
      <c r="C68" s="413" t="s">
        <v>26</v>
      </c>
      <c r="D68" s="411">
        <v>8</v>
      </c>
      <c r="E68" s="414">
        <v>40</v>
      </c>
      <c r="F68" s="414">
        <f t="shared" si="7"/>
        <v>32</v>
      </c>
      <c r="G68" s="414">
        <v>31</v>
      </c>
      <c r="H68" s="414">
        <v>57</v>
      </c>
      <c r="I68" s="414">
        <v>44</v>
      </c>
      <c r="J68" s="414">
        <v>46</v>
      </c>
      <c r="K68" s="414">
        <v>47</v>
      </c>
      <c r="L68" s="410">
        <f>(K68-J68)/(K68+J68)</f>
        <v>1.0752688172043012E-2</v>
      </c>
      <c r="M68" s="247">
        <f t="shared" si="8"/>
        <v>-0.12871287128712872</v>
      </c>
      <c r="N68" s="4">
        <v>3</v>
      </c>
    </row>
    <row r="69" spans="1:14" ht="15" x14ac:dyDescent="0.2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80"/>
    </row>
  </sheetData>
  <autoFilter ref="A2:L2">
    <sortState ref="A3:L68">
      <sortCondition ref="L2"/>
    </sortState>
  </autoFilter>
  <sortState ref="A3:N68">
    <sortCondition ref="B3"/>
  </sortState>
  <mergeCells count="1">
    <mergeCell ref="A1:F1"/>
  </mergeCells>
  <pageMargins left="3.937007874015748E-2" right="3.937007874015748E-2" top="0.15748031496062992" bottom="0.15748031496062992" header="0.31496062992125984" footer="0.31496062992125984"/>
  <pageSetup paperSize="9" scale="55" orientation="landscape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6"/>
  <sheetViews>
    <sheetView topLeftCell="B1" zoomScale="75" zoomScaleNormal="75" workbookViewId="0">
      <pane xSplit="2" ySplit="2" topLeftCell="D54" activePane="bottomRight" state="frozen"/>
      <selection activeCell="B1" sqref="B1"/>
      <selection pane="topRight" activeCell="D1" sqref="D1"/>
      <selection pane="bottomLeft" activeCell="B3" sqref="B3"/>
      <selection pane="bottomRight" activeCell="N51" sqref="N51"/>
    </sheetView>
  </sheetViews>
  <sheetFormatPr defaultRowHeight="15" x14ac:dyDescent="0.25"/>
  <cols>
    <col min="2" max="2" width="22.85546875" customWidth="1"/>
    <col min="3" max="3" width="47.42578125" customWidth="1"/>
    <col min="4" max="4" width="23.140625" customWidth="1"/>
    <col min="5" max="5" width="23.7109375" customWidth="1"/>
    <col min="6" max="7" width="23.140625" customWidth="1"/>
    <col min="8" max="8" width="18.5703125" customWidth="1"/>
    <col min="9" max="9" width="23.140625" customWidth="1"/>
    <col min="10" max="10" width="18.5703125" customWidth="1"/>
    <col min="11" max="14" width="23.140625" customWidth="1"/>
    <col min="15" max="15" width="20.85546875" customWidth="1"/>
    <col min="16" max="16" width="23.7109375" customWidth="1"/>
  </cols>
  <sheetData>
    <row r="1" spans="1:15" ht="28.5" customHeight="1" thickBot="1" x14ac:dyDescent="0.3"/>
    <row r="2" spans="1:15" ht="108.75" customHeight="1" thickBot="1" x14ac:dyDescent="0.3">
      <c r="A2" s="9" t="s">
        <v>0</v>
      </c>
      <c r="B2" s="1" t="s">
        <v>3</v>
      </c>
      <c r="C2" s="12" t="s">
        <v>1</v>
      </c>
      <c r="D2" s="13" t="s">
        <v>7</v>
      </c>
      <c r="E2" s="11" t="s">
        <v>117</v>
      </c>
      <c r="F2" s="5" t="s">
        <v>116</v>
      </c>
      <c r="G2" s="5" t="s">
        <v>147</v>
      </c>
      <c r="H2" s="5" t="s">
        <v>123</v>
      </c>
      <c r="I2" s="5" t="s">
        <v>126</v>
      </c>
      <c r="J2" s="5" t="s">
        <v>148</v>
      </c>
      <c r="K2" s="5" t="s">
        <v>161</v>
      </c>
      <c r="L2" s="5" t="s">
        <v>162</v>
      </c>
      <c r="M2" s="5" t="s">
        <v>256</v>
      </c>
      <c r="N2" s="5" t="s">
        <v>262</v>
      </c>
      <c r="O2" s="5" t="s">
        <v>118</v>
      </c>
    </row>
    <row r="3" spans="1:15" ht="18.75" customHeight="1" x14ac:dyDescent="0.25">
      <c r="A3" s="1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48" x14ac:dyDescent="0.25">
      <c r="A4" s="2">
        <f t="shared" ref="A4:A13" si="0">A3+1</f>
        <v>1</v>
      </c>
      <c r="B4" s="417">
        <v>5715</v>
      </c>
      <c r="C4" s="316" t="s">
        <v>96</v>
      </c>
      <c r="D4" s="317">
        <v>135</v>
      </c>
      <c r="E4" s="318">
        <v>0</v>
      </c>
      <c r="F4" s="317">
        <v>6</v>
      </c>
      <c r="G4" s="317">
        <f>E4+F4</f>
        <v>6</v>
      </c>
      <c r="H4" s="317"/>
      <c r="I4" s="317">
        <f>G4+H4</f>
        <v>6</v>
      </c>
      <c r="J4" s="317"/>
      <c r="K4" s="317">
        <f>I4+J4</f>
        <v>6</v>
      </c>
      <c r="L4" s="319">
        <v>8</v>
      </c>
      <c r="M4" s="319">
        <v>169</v>
      </c>
      <c r="N4" s="319">
        <v>169</v>
      </c>
      <c r="O4" s="320">
        <f>(N4)/D4</f>
        <v>1.2518518518518518</v>
      </c>
    </row>
    <row r="5" spans="1:15" ht="36" x14ac:dyDescent="0.25">
      <c r="A5" s="2">
        <f t="shared" si="0"/>
        <v>2</v>
      </c>
      <c r="B5" s="417">
        <v>5721</v>
      </c>
      <c r="C5" s="316" t="s">
        <v>98</v>
      </c>
      <c r="D5" s="317">
        <v>107</v>
      </c>
      <c r="E5" s="318">
        <v>0</v>
      </c>
      <c r="F5" s="317">
        <v>37</v>
      </c>
      <c r="G5" s="317">
        <f>E5+F5</f>
        <v>37</v>
      </c>
      <c r="H5" s="317">
        <v>1</v>
      </c>
      <c r="I5" s="317">
        <f>G5+H5</f>
        <v>38</v>
      </c>
      <c r="J5" s="317">
        <v>2</v>
      </c>
      <c r="K5" s="317">
        <f>I5+J5</f>
        <v>40</v>
      </c>
      <c r="L5" s="319">
        <v>59</v>
      </c>
      <c r="M5" s="319">
        <v>59</v>
      </c>
      <c r="N5" s="319">
        <v>129</v>
      </c>
      <c r="O5" s="320">
        <f>(N5)/D5</f>
        <v>1.205607476635514</v>
      </c>
    </row>
    <row r="6" spans="1:15" ht="36" x14ac:dyDescent="0.25">
      <c r="A6" s="2">
        <f t="shared" si="0"/>
        <v>3</v>
      </c>
      <c r="B6" s="418">
        <v>5606</v>
      </c>
      <c r="C6" s="316" t="s">
        <v>91</v>
      </c>
      <c r="D6" s="317">
        <v>9</v>
      </c>
      <c r="E6" s="318">
        <v>0</v>
      </c>
      <c r="F6" s="317">
        <v>1</v>
      </c>
      <c r="G6" s="317">
        <f>E6+F6</f>
        <v>1</v>
      </c>
      <c r="H6" s="317"/>
      <c r="I6" s="317">
        <f>G6+H6</f>
        <v>1</v>
      </c>
      <c r="J6" s="317">
        <v>1</v>
      </c>
      <c r="K6" s="317">
        <f>I6+J6</f>
        <v>2</v>
      </c>
      <c r="L6" s="319">
        <v>2</v>
      </c>
      <c r="M6" s="319">
        <v>8</v>
      </c>
      <c r="N6" s="319">
        <v>10</v>
      </c>
      <c r="O6" s="320">
        <f>(N6)/D6</f>
        <v>1.1111111111111112</v>
      </c>
    </row>
    <row r="7" spans="1:15" ht="36" x14ac:dyDescent="0.25">
      <c r="A7" s="2">
        <f t="shared" si="0"/>
        <v>4</v>
      </c>
      <c r="B7" s="417">
        <v>6008</v>
      </c>
      <c r="C7" s="316" t="s">
        <v>104</v>
      </c>
      <c r="D7" s="317">
        <v>82</v>
      </c>
      <c r="E7" s="318">
        <v>58</v>
      </c>
      <c r="F7" s="317"/>
      <c r="G7" s="317">
        <f>E7+F7</f>
        <v>58</v>
      </c>
      <c r="H7" s="317"/>
      <c r="I7" s="317">
        <f>G7+H7</f>
        <v>58</v>
      </c>
      <c r="J7" s="317"/>
      <c r="K7" s="317">
        <f>I7+J7</f>
        <v>58</v>
      </c>
      <c r="L7" s="319">
        <v>58</v>
      </c>
      <c r="M7" s="319">
        <v>46</v>
      </c>
      <c r="N7" s="319">
        <v>91</v>
      </c>
      <c r="O7" s="320">
        <f>(N7)/D7</f>
        <v>1.1097560975609757</v>
      </c>
    </row>
    <row r="8" spans="1:15" ht="36" x14ac:dyDescent="0.25">
      <c r="A8" s="2">
        <f t="shared" si="0"/>
        <v>5</v>
      </c>
      <c r="B8" s="417">
        <v>6011</v>
      </c>
      <c r="C8" s="316" t="s">
        <v>107</v>
      </c>
      <c r="D8" s="317">
        <v>20</v>
      </c>
      <c r="E8" s="321">
        <v>0</v>
      </c>
      <c r="F8" s="317"/>
      <c r="G8" s="317">
        <f>E8+F8</f>
        <v>0</v>
      </c>
      <c r="H8" s="317"/>
      <c r="I8" s="317">
        <f>G8+H8</f>
        <v>0</v>
      </c>
      <c r="J8" s="317"/>
      <c r="K8" s="317">
        <f>I8+J8</f>
        <v>0</v>
      </c>
      <c r="L8" s="319">
        <v>0</v>
      </c>
      <c r="M8" s="319">
        <v>0</v>
      </c>
      <c r="N8" s="319">
        <v>20</v>
      </c>
      <c r="O8" s="320">
        <f>(N8)/D8</f>
        <v>1</v>
      </c>
    </row>
    <row r="9" spans="1:15" ht="36" x14ac:dyDescent="0.25">
      <c r="A9" s="2">
        <f t="shared" si="0"/>
        <v>6</v>
      </c>
      <c r="B9" s="418">
        <v>2002</v>
      </c>
      <c r="C9" s="316" t="s">
        <v>31</v>
      </c>
      <c r="D9" s="317">
        <v>69</v>
      </c>
      <c r="E9" s="318"/>
      <c r="F9" s="317">
        <v>49</v>
      </c>
      <c r="G9" s="317">
        <f>E9+F9</f>
        <v>49</v>
      </c>
      <c r="H9" s="317"/>
      <c r="I9" s="317">
        <f>G9+H9</f>
        <v>49</v>
      </c>
      <c r="J9" s="317"/>
      <c r="K9" s="317">
        <f>I9+J9</f>
        <v>49</v>
      </c>
      <c r="L9" s="319">
        <v>61</v>
      </c>
      <c r="M9" s="319">
        <v>69</v>
      </c>
      <c r="N9" s="319">
        <v>69</v>
      </c>
      <c r="O9" s="320">
        <f>(N9)/D9</f>
        <v>1</v>
      </c>
    </row>
    <row r="10" spans="1:15" ht="36" x14ac:dyDescent="0.25">
      <c r="A10" s="2">
        <f t="shared" si="0"/>
        <v>7</v>
      </c>
      <c r="B10" s="419">
        <v>3421</v>
      </c>
      <c r="C10" s="316" t="s">
        <v>52</v>
      </c>
      <c r="D10" s="317">
        <v>9</v>
      </c>
      <c r="E10" s="321">
        <v>0</v>
      </c>
      <c r="F10" s="317"/>
      <c r="G10" s="317">
        <f>E10+F10</f>
        <v>0</v>
      </c>
      <c r="H10" s="317">
        <v>2</v>
      </c>
      <c r="I10" s="317">
        <f>G10+H10</f>
        <v>2</v>
      </c>
      <c r="J10" s="317">
        <v>1</v>
      </c>
      <c r="K10" s="317">
        <f>I10+J10</f>
        <v>3</v>
      </c>
      <c r="L10" s="319">
        <v>2</v>
      </c>
      <c r="M10" s="319">
        <v>8</v>
      </c>
      <c r="N10" s="319">
        <v>9</v>
      </c>
      <c r="O10" s="320">
        <f>(N10)/D10</f>
        <v>1</v>
      </c>
    </row>
    <row r="11" spans="1:15" ht="36" x14ac:dyDescent="0.25">
      <c r="A11" s="2">
        <f t="shared" si="0"/>
        <v>8</v>
      </c>
      <c r="B11" s="420">
        <v>4018</v>
      </c>
      <c r="C11" s="316" t="s">
        <v>59</v>
      </c>
      <c r="D11" s="317">
        <v>25</v>
      </c>
      <c r="E11" s="318">
        <f>D11-F11</f>
        <v>1</v>
      </c>
      <c r="F11" s="317">
        <v>24</v>
      </c>
      <c r="G11" s="317">
        <f>E11+F11</f>
        <v>25</v>
      </c>
      <c r="H11" s="317"/>
      <c r="I11" s="317">
        <f>G11+H11</f>
        <v>25</v>
      </c>
      <c r="J11" s="317"/>
      <c r="K11" s="317">
        <f>I11+J11</f>
        <v>25</v>
      </c>
      <c r="L11" s="319">
        <v>25</v>
      </c>
      <c r="M11" s="319">
        <v>25</v>
      </c>
      <c r="N11" s="319">
        <v>25</v>
      </c>
      <c r="O11" s="320">
        <f>(N11)/D11</f>
        <v>1</v>
      </c>
    </row>
    <row r="12" spans="1:15" ht="36" x14ac:dyDescent="0.25">
      <c r="A12" s="2">
        <f t="shared" si="0"/>
        <v>9</v>
      </c>
      <c r="B12" s="419">
        <v>6030</v>
      </c>
      <c r="C12" s="316" t="s">
        <v>114</v>
      </c>
      <c r="D12" s="317">
        <v>10</v>
      </c>
      <c r="E12" s="321">
        <v>0</v>
      </c>
      <c r="F12" s="317"/>
      <c r="G12" s="317">
        <f>E12+F12</f>
        <v>0</v>
      </c>
      <c r="H12" s="317"/>
      <c r="I12" s="317">
        <f>G12+H12</f>
        <v>0</v>
      </c>
      <c r="J12" s="317"/>
      <c r="K12" s="317">
        <f>I12+J12</f>
        <v>0</v>
      </c>
      <c r="L12" s="319"/>
      <c r="M12" s="319">
        <v>10</v>
      </c>
      <c r="N12" s="319">
        <v>10</v>
      </c>
      <c r="O12" s="320">
        <f>(N12)/D12</f>
        <v>1</v>
      </c>
    </row>
    <row r="13" spans="1:15" ht="36" x14ac:dyDescent="0.25">
      <c r="A13" s="2">
        <f t="shared" si="0"/>
        <v>10</v>
      </c>
      <c r="B13" s="420">
        <v>4022</v>
      </c>
      <c r="C13" s="316" t="s">
        <v>61</v>
      </c>
      <c r="D13" s="317">
        <v>71</v>
      </c>
      <c r="E13" s="318">
        <v>70</v>
      </c>
      <c r="F13" s="317"/>
      <c r="G13" s="317">
        <f>E13+F13</f>
        <v>70</v>
      </c>
      <c r="H13" s="317"/>
      <c r="I13" s="317">
        <f>G13+H13</f>
        <v>70</v>
      </c>
      <c r="J13" s="317"/>
      <c r="K13" s="317">
        <f>I13+J13</f>
        <v>70</v>
      </c>
      <c r="L13" s="319">
        <v>70</v>
      </c>
      <c r="M13" s="319">
        <v>70</v>
      </c>
      <c r="N13" s="319">
        <v>70</v>
      </c>
      <c r="O13" s="320">
        <f>(N13)/D13</f>
        <v>0.9859154929577465</v>
      </c>
    </row>
    <row r="14" spans="1:15" ht="36" x14ac:dyDescent="0.25">
      <c r="A14" s="2">
        <f>A12+1</f>
        <v>10</v>
      </c>
      <c r="B14" s="418">
        <v>6007</v>
      </c>
      <c r="C14" s="316" t="s">
        <v>103</v>
      </c>
      <c r="D14" s="317">
        <v>54</v>
      </c>
      <c r="E14" s="318">
        <v>0</v>
      </c>
      <c r="F14" s="317"/>
      <c r="G14" s="317">
        <f>E14+F14</f>
        <v>0</v>
      </c>
      <c r="H14" s="317"/>
      <c r="I14" s="317">
        <f>G14+H14</f>
        <v>0</v>
      </c>
      <c r="J14" s="317"/>
      <c r="K14" s="317">
        <f>I14+J14</f>
        <v>0</v>
      </c>
      <c r="L14" s="319">
        <v>0</v>
      </c>
      <c r="M14" s="319"/>
      <c r="N14" s="319">
        <v>53</v>
      </c>
      <c r="O14" s="320">
        <f>(N14)/D14</f>
        <v>0.98148148148148151</v>
      </c>
    </row>
    <row r="15" spans="1:15" ht="36" x14ac:dyDescent="0.25">
      <c r="A15" s="2">
        <f>A14+1</f>
        <v>11</v>
      </c>
      <c r="B15" s="418">
        <v>5017</v>
      </c>
      <c r="C15" s="316" t="s">
        <v>77</v>
      </c>
      <c r="D15" s="317">
        <v>44</v>
      </c>
      <c r="E15" s="318">
        <v>0</v>
      </c>
      <c r="F15" s="317"/>
      <c r="G15" s="317">
        <f>E15+F15</f>
        <v>0</v>
      </c>
      <c r="H15" s="317"/>
      <c r="I15" s="317">
        <f>G15+H15</f>
        <v>0</v>
      </c>
      <c r="J15" s="317">
        <v>38</v>
      </c>
      <c r="K15" s="317">
        <f>I15+J15</f>
        <v>38</v>
      </c>
      <c r="L15" s="319">
        <v>43</v>
      </c>
      <c r="M15" s="319">
        <v>43</v>
      </c>
      <c r="N15" s="319">
        <v>43</v>
      </c>
      <c r="O15" s="320">
        <f>(N15)/D15</f>
        <v>0.97727272727272729</v>
      </c>
    </row>
    <row r="16" spans="1:15" ht="36" x14ac:dyDescent="0.25">
      <c r="A16" s="2">
        <f>A15+1</f>
        <v>12</v>
      </c>
      <c r="B16" s="419">
        <v>3102</v>
      </c>
      <c r="C16" s="316" t="s">
        <v>41</v>
      </c>
      <c r="D16" s="317">
        <v>168</v>
      </c>
      <c r="E16" s="318">
        <v>0</v>
      </c>
      <c r="F16" s="317">
        <v>143</v>
      </c>
      <c r="G16" s="317">
        <v>0</v>
      </c>
      <c r="H16" s="317">
        <v>143</v>
      </c>
      <c r="I16" s="317">
        <f>G16+H16</f>
        <v>143</v>
      </c>
      <c r="J16" s="317"/>
      <c r="K16" s="317">
        <f>I16+J16</f>
        <v>143</v>
      </c>
      <c r="L16" s="319">
        <v>151</v>
      </c>
      <c r="M16" s="319">
        <v>151</v>
      </c>
      <c r="N16" s="319">
        <v>161</v>
      </c>
      <c r="O16" s="320">
        <f>(N16)/D16</f>
        <v>0.95833333333333337</v>
      </c>
    </row>
    <row r="17" spans="1:15" ht="36" x14ac:dyDescent="0.25">
      <c r="A17" s="2">
        <f>A16+1</f>
        <v>13</v>
      </c>
      <c r="B17" s="420">
        <v>4099</v>
      </c>
      <c r="C17" s="316" t="s">
        <v>72</v>
      </c>
      <c r="D17" s="317">
        <v>118</v>
      </c>
      <c r="E17" s="318">
        <v>0</v>
      </c>
      <c r="F17" s="317">
        <v>0</v>
      </c>
      <c r="G17" s="317">
        <f>E17+F17</f>
        <v>0</v>
      </c>
      <c r="H17" s="317"/>
      <c r="I17" s="317">
        <f>G17+H17</f>
        <v>0</v>
      </c>
      <c r="J17" s="317"/>
      <c r="K17" s="317">
        <f>I17+J17</f>
        <v>0</v>
      </c>
      <c r="L17" s="319">
        <v>0</v>
      </c>
      <c r="M17" s="319">
        <v>110</v>
      </c>
      <c r="N17" s="319">
        <v>110</v>
      </c>
      <c r="O17" s="320">
        <f>(N17)/D17</f>
        <v>0.93220338983050843</v>
      </c>
    </row>
    <row r="18" spans="1:15" ht="36" x14ac:dyDescent="0.25">
      <c r="A18" s="2">
        <f>A17+1</f>
        <v>14</v>
      </c>
      <c r="B18" s="419">
        <v>3422</v>
      </c>
      <c r="C18" s="316" t="s">
        <v>53</v>
      </c>
      <c r="D18" s="317">
        <v>56</v>
      </c>
      <c r="E18" s="318">
        <v>0</v>
      </c>
      <c r="F18" s="317">
        <v>39</v>
      </c>
      <c r="G18" s="317">
        <f>E18+F18</f>
        <v>39</v>
      </c>
      <c r="H18" s="317"/>
      <c r="I18" s="317">
        <f>G18+H18</f>
        <v>39</v>
      </c>
      <c r="J18" s="317">
        <v>4</v>
      </c>
      <c r="K18" s="317">
        <f>I18+J18</f>
        <v>43</v>
      </c>
      <c r="L18" s="319">
        <v>50</v>
      </c>
      <c r="M18" s="319">
        <v>52</v>
      </c>
      <c r="N18" s="319">
        <v>52</v>
      </c>
      <c r="O18" s="320">
        <f>(N18)/D18</f>
        <v>0.9285714285714286</v>
      </c>
    </row>
    <row r="19" spans="1:15" ht="36" x14ac:dyDescent="0.25">
      <c r="A19" s="2">
        <f>A18+1</f>
        <v>15</v>
      </c>
      <c r="B19" s="418">
        <v>5015</v>
      </c>
      <c r="C19" s="316" t="s">
        <v>76</v>
      </c>
      <c r="D19" s="317">
        <v>10</v>
      </c>
      <c r="E19" s="318">
        <v>0</v>
      </c>
      <c r="F19" s="317"/>
      <c r="G19" s="317">
        <f>E19+F19</f>
        <v>0</v>
      </c>
      <c r="H19" s="317"/>
      <c r="I19" s="317">
        <f>G19+H19</f>
        <v>0</v>
      </c>
      <c r="J19" s="317"/>
      <c r="K19" s="317">
        <f>I19+J19</f>
        <v>0</v>
      </c>
      <c r="L19" s="319">
        <v>0</v>
      </c>
      <c r="M19" s="319">
        <v>9</v>
      </c>
      <c r="N19" s="319">
        <v>9</v>
      </c>
      <c r="O19" s="320">
        <f>(N19)/D19</f>
        <v>0.9</v>
      </c>
    </row>
    <row r="20" spans="1:15" ht="36" x14ac:dyDescent="0.25">
      <c r="A20" s="2" t="e">
        <f>#REF!+1</f>
        <v>#REF!</v>
      </c>
      <c r="B20" s="421">
        <v>2402</v>
      </c>
      <c r="C20" s="316" t="s">
        <v>36</v>
      </c>
      <c r="D20" s="317">
        <v>26</v>
      </c>
      <c r="E20" s="318">
        <v>0</v>
      </c>
      <c r="F20" s="317"/>
      <c r="G20" s="317">
        <f>E20+F20</f>
        <v>0</v>
      </c>
      <c r="H20" s="317"/>
      <c r="I20" s="317">
        <f>G20+H20</f>
        <v>0</v>
      </c>
      <c r="J20" s="317"/>
      <c r="K20" s="317">
        <f>I20+J20</f>
        <v>0</v>
      </c>
      <c r="L20" s="319">
        <v>0</v>
      </c>
      <c r="M20" s="319">
        <v>23</v>
      </c>
      <c r="N20" s="319">
        <v>23</v>
      </c>
      <c r="O20" s="320">
        <f>(N20)/D20</f>
        <v>0.88461538461538458</v>
      </c>
    </row>
    <row r="21" spans="1:15" ht="36" x14ac:dyDescent="0.25">
      <c r="A21" s="2" t="e">
        <f t="shared" ref="A21:A36" si="1">A20+1</f>
        <v>#REF!</v>
      </c>
      <c r="B21" s="419">
        <v>1302</v>
      </c>
      <c r="C21" s="316" t="s">
        <v>24</v>
      </c>
      <c r="D21" s="317">
        <v>93</v>
      </c>
      <c r="E21" s="318">
        <v>0</v>
      </c>
      <c r="F21" s="317">
        <v>77</v>
      </c>
      <c r="G21" s="317">
        <f>E21+F21</f>
        <v>77</v>
      </c>
      <c r="H21" s="317"/>
      <c r="I21" s="317">
        <f>G21+H21</f>
        <v>77</v>
      </c>
      <c r="J21" s="317"/>
      <c r="K21" s="317">
        <f>I21+J21</f>
        <v>77</v>
      </c>
      <c r="L21" s="319">
        <v>77</v>
      </c>
      <c r="M21" s="319">
        <v>80</v>
      </c>
      <c r="N21" s="319">
        <v>80</v>
      </c>
      <c r="O21" s="320">
        <f>(N21)/D21</f>
        <v>0.86021505376344087</v>
      </c>
    </row>
    <row r="22" spans="1:15" ht="48" x14ac:dyDescent="0.25">
      <c r="A22" s="2" t="e">
        <f t="shared" si="1"/>
        <v>#REF!</v>
      </c>
      <c r="B22" s="419">
        <v>5403</v>
      </c>
      <c r="C22" s="316" t="s">
        <v>87</v>
      </c>
      <c r="D22" s="317">
        <v>7</v>
      </c>
      <c r="E22" s="318">
        <v>0</v>
      </c>
      <c r="F22" s="317"/>
      <c r="G22" s="317">
        <f>E22+F22</f>
        <v>0</v>
      </c>
      <c r="H22" s="317"/>
      <c r="I22" s="317">
        <f>G22+H22</f>
        <v>0</v>
      </c>
      <c r="J22" s="317"/>
      <c r="K22" s="317">
        <f>I22+J22</f>
        <v>0</v>
      </c>
      <c r="L22" s="319"/>
      <c r="M22" s="319">
        <v>6</v>
      </c>
      <c r="N22" s="319">
        <v>6</v>
      </c>
      <c r="O22" s="320">
        <f>(N22)/D22</f>
        <v>0.8571428571428571</v>
      </c>
    </row>
    <row r="23" spans="1:15" ht="36" x14ac:dyDescent="0.25">
      <c r="A23" s="2" t="e">
        <f t="shared" si="1"/>
        <v>#REF!</v>
      </c>
      <c r="B23" s="419">
        <v>3409</v>
      </c>
      <c r="C23" s="316" t="s">
        <v>46</v>
      </c>
      <c r="D23" s="317">
        <v>116</v>
      </c>
      <c r="E23" s="318">
        <v>0</v>
      </c>
      <c r="F23" s="317">
        <v>41</v>
      </c>
      <c r="G23" s="317">
        <f>E23+F23</f>
        <v>41</v>
      </c>
      <c r="H23" s="317">
        <v>11</v>
      </c>
      <c r="I23" s="317">
        <f>G23+H23</f>
        <v>52</v>
      </c>
      <c r="J23" s="317"/>
      <c r="K23" s="317">
        <f>I23+J23</f>
        <v>52</v>
      </c>
      <c r="L23" s="319">
        <v>64</v>
      </c>
      <c r="M23" s="319">
        <v>64</v>
      </c>
      <c r="N23" s="319">
        <v>99</v>
      </c>
      <c r="O23" s="320">
        <f>(N23)/D23</f>
        <v>0.85344827586206895</v>
      </c>
    </row>
    <row r="24" spans="1:15" ht="36" x14ac:dyDescent="0.25">
      <c r="A24" s="2" t="e">
        <f t="shared" si="1"/>
        <v>#REF!</v>
      </c>
      <c r="B24" s="418">
        <v>4044</v>
      </c>
      <c r="C24" s="316" t="s">
        <v>66</v>
      </c>
      <c r="D24" s="317">
        <v>6</v>
      </c>
      <c r="E24" s="318">
        <v>0</v>
      </c>
      <c r="F24" s="317">
        <v>1</v>
      </c>
      <c r="G24" s="317">
        <f>E24+F24</f>
        <v>1</v>
      </c>
      <c r="H24" s="317"/>
      <c r="I24" s="317">
        <f>G24+H24</f>
        <v>1</v>
      </c>
      <c r="J24" s="317"/>
      <c r="K24" s="317">
        <f>I24+J24</f>
        <v>1</v>
      </c>
      <c r="L24" s="319">
        <v>1</v>
      </c>
      <c r="M24" s="319">
        <v>0</v>
      </c>
      <c r="N24" s="319">
        <v>5</v>
      </c>
      <c r="O24" s="320">
        <f>(N24)/D24</f>
        <v>0.83333333333333337</v>
      </c>
    </row>
    <row r="25" spans="1:15" ht="36" x14ac:dyDescent="0.25">
      <c r="A25" s="2" t="e">
        <f t="shared" si="1"/>
        <v>#REF!</v>
      </c>
      <c r="B25" s="418">
        <v>5602</v>
      </c>
      <c r="C25" s="316" t="s">
        <v>90</v>
      </c>
      <c r="D25" s="317">
        <v>75</v>
      </c>
      <c r="E25" s="318">
        <v>0</v>
      </c>
      <c r="F25" s="317">
        <v>41</v>
      </c>
      <c r="G25" s="317">
        <v>0</v>
      </c>
      <c r="H25" s="317">
        <v>41</v>
      </c>
      <c r="I25" s="317">
        <f>G25+H25</f>
        <v>41</v>
      </c>
      <c r="J25" s="317"/>
      <c r="K25" s="317">
        <f>I25+J25</f>
        <v>41</v>
      </c>
      <c r="L25" s="319">
        <v>46</v>
      </c>
      <c r="M25" s="319">
        <v>46</v>
      </c>
      <c r="N25" s="319">
        <v>61</v>
      </c>
      <c r="O25" s="320">
        <f>(N25)/D25</f>
        <v>0.81333333333333335</v>
      </c>
    </row>
    <row r="26" spans="1:15" ht="36" x14ac:dyDescent="0.25">
      <c r="A26" s="2" t="e">
        <f t="shared" si="1"/>
        <v>#REF!</v>
      </c>
      <c r="B26" s="418">
        <v>4048</v>
      </c>
      <c r="C26" s="316" t="s">
        <v>67</v>
      </c>
      <c r="D26" s="317">
        <v>20</v>
      </c>
      <c r="E26" s="318">
        <v>0</v>
      </c>
      <c r="F26" s="317"/>
      <c r="G26" s="317">
        <f>E26+F26</f>
        <v>0</v>
      </c>
      <c r="H26" s="317"/>
      <c r="I26" s="317">
        <f>G26+H26</f>
        <v>0</v>
      </c>
      <c r="J26" s="317"/>
      <c r="K26" s="317">
        <f>I26+J26</f>
        <v>0</v>
      </c>
      <c r="L26" s="319">
        <v>16</v>
      </c>
      <c r="M26" s="319">
        <v>16</v>
      </c>
      <c r="N26" s="319">
        <v>16</v>
      </c>
      <c r="O26" s="320">
        <f>(N26)/D26</f>
        <v>0.8</v>
      </c>
    </row>
    <row r="27" spans="1:15" ht="48" x14ac:dyDescent="0.25">
      <c r="A27" s="2" t="e">
        <f t="shared" si="1"/>
        <v>#REF!</v>
      </c>
      <c r="B27" s="420">
        <v>4021</v>
      </c>
      <c r="C27" s="316" t="s">
        <v>60</v>
      </c>
      <c r="D27" s="317">
        <v>106</v>
      </c>
      <c r="E27" s="318">
        <v>0</v>
      </c>
      <c r="F27" s="317">
        <v>83</v>
      </c>
      <c r="G27" s="317">
        <v>0</v>
      </c>
      <c r="H27" s="317">
        <v>83</v>
      </c>
      <c r="I27" s="317">
        <f>G27+H27</f>
        <v>83</v>
      </c>
      <c r="J27" s="317"/>
      <c r="K27" s="317">
        <f>I27+J27</f>
        <v>83</v>
      </c>
      <c r="L27" s="319">
        <v>84</v>
      </c>
      <c r="M27" s="319">
        <v>84</v>
      </c>
      <c r="N27" s="319">
        <v>84</v>
      </c>
      <c r="O27" s="320">
        <f>(N27)/D27</f>
        <v>0.79245283018867929</v>
      </c>
    </row>
    <row r="28" spans="1:15" ht="36" x14ac:dyDescent="0.25">
      <c r="A28" s="2" t="e">
        <f t="shared" si="1"/>
        <v>#REF!</v>
      </c>
      <c r="B28" s="420">
        <v>4005</v>
      </c>
      <c r="C28" s="316" t="s">
        <v>58</v>
      </c>
      <c r="D28" s="317">
        <v>14</v>
      </c>
      <c r="E28" s="318">
        <v>9</v>
      </c>
      <c r="F28" s="317"/>
      <c r="G28" s="317">
        <f>E28+F28</f>
        <v>9</v>
      </c>
      <c r="H28" s="317"/>
      <c r="I28" s="317">
        <f>G28+H28</f>
        <v>9</v>
      </c>
      <c r="J28" s="317"/>
      <c r="K28" s="317">
        <f>I28+J28</f>
        <v>9</v>
      </c>
      <c r="L28" s="319">
        <v>6</v>
      </c>
      <c r="M28" s="319">
        <v>11</v>
      </c>
      <c r="N28" s="319">
        <v>11</v>
      </c>
      <c r="O28" s="320">
        <f>(N28)/D28</f>
        <v>0.7857142857142857</v>
      </c>
    </row>
    <row r="29" spans="1:15" ht="36" x14ac:dyDescent="0.25">
      <c r="A29" s="2" t="e">
        <f t="shared" si="1"/>
        <v>#REF!</v>
      </c>
      <c r="B29" s="418">
        <v>4043</v>
      </c>
      <c r="C29" s="316" t="s">
        <v>65</v>
      </c>
      <c r="D29" s="317">
        <v>301</v>
      </c>
      <c r="E29" s="318">
        <v>0</v>
      </c>
      <c r="F29" s="317">
        <v>69</v>
      </c>
      <c r="G29" s="317">
        <f>E29+F29</f>
        <v>69</v>
      </c>
      <c r="H29" s="317">
        <v>34</v>
      </c>
      <c r="I29" s="317">
        <f>G29+H29</f>
        <v>103</v>
      </c>
      <c r="J29" s="317">
        <v>18</v>
      </c>
      <c r="K29" s="317">
        <f>I29+J29</f>
        <v>121</v>
      </c>
      <c r="L29" s="319">
        <v>190</v>
      </c>
      <c r="M29" s="319">
        <v>221</v>
      </c>
      <c r="N29" s="319">
        <v>236</v>
      </c>
      <c r="O29" s="320">
        <f>(N29)/D29</f>
        <v>0.78405315614617943</v>
      </c>
    </row>
    <row r="30" spans="1:15" ht="36" x14ac:dyDescent="0.25">
      <c r="A30" s="2" t="e">
        <f t="shared" si="1"/>
        <v>#REF!</v>
      </c>
      <c r="B30" s="419">
        <v>5903</v>
      </c>
      <c r="C30" s="316" t="s">
        <v>100</v>
      </c>
      <c r="D30" s="317">
        <v>106</v>
      </c>
      <c r="E30" s="318">
        <v>0</v>
      </c>
      <c r="F30" s="317">
        <v>67</v>
      </c>
      <c r="G30" s="317">
        <f>E30+F30</f>
        <v>67</v>
      </c>
      <c r="H30" s="317"/>
      <c r="I30" s="317">
        <f>G30+H30</f>
        <v>67</v>
      </c>
      <c r="J30" s="317"/>
      <c r="K30" s="317">
        <f>I30+J30</f>
        <v>67</v>
      </c>
      <c r="L30" s="319">
        <v>74</v>
      </c>
      <c r="M30" s="319">
        <v>82</v>
      </c>
      <c r="N30" s="319">
        <v>83</v>
      </c>
      <c r="O30" s="320">
        <f>(N30)/D30</f>
        <v>0.78301886792452835</v>
      </c>
    </row>
    <row r="31" spans="1:15" ht="36" customHeight="1" x14ac:dyDescent="0.25">
      <c r="A31" s="2" t="e">
        <f t="shared" si="1"/>
        <v>#REF!</v>
      </c>
      <c r="B31" s="419">
        <v>5206</v>
      </c>
      <c r="C31" s="316" t="s">
        <v>83</v>
      </c>
      <c r="D31" s="317">
        <v>9</v>
      </c>
      <c r="E31" s="318">
        <v>7</v>
      </c>
      <c r="F31" s="317"/>
      <c r="G31" s="317">
        <v>0</v>
      </c>
      <c r="H31" s="317">
        <v>7</v>
      </c>
      <c r="I31" s="317">
        <f>G31+H31</f>
        <v>7</v>
      </c>
      <c r="J31" s="317"/>
      <c r="K31" s="317">
        <f>I31+J31</f>
        <v>7</v>
      </c>
      <c r="L31" s="319">
        <v>7</v>
      </c>
      <c r="M31" s="319">
        <v>7</v>
      </c>
      <c r="N31" s="319">
        <v>7</v>
      </c>
      <c r="O31" s="320">
        <f>(N31)/D31</f>
        <v>0.77777777777777779</v>
      </c>
    </row>
    <row r="32" spans="1:15" ht="36" customHeight="1" x14ac:dyDescent="0.3">
      <c r="A32" s="2" t="e">
        <f t="shared" si="1"/>
        <v>#REF!</v>
      </c>
      <c r="B32" s="422">
        <v>3501</v>
      </c>
      <c r="C32" s="316" t="s">
        <v>54</v>
      </c>
      <c r="D32" s="317">
        <v>109</v>
      </c>
      <c r="E32" s="318">
        <v>0</v>
      </c>
      <c r="F32" s="317">
        <v>17</v>
      </c>
      <c r="G32" s="317">
        <v>0</v>
      </c>
      <c r="H32" s="317">
        <v>17</v>
      </c>
      <c r="I32" s="317">
        <f>G32+H32</f>
        <v>17</v>
      </c>
      <c r="J32" s="317">
        <v>42</v>
      </c>
      <c r="K32" s="317">
        <f>I32+J32</f>
        <v>59</v>
      </c>
      <c r="L32" s="319">
        <v>73</v>
      </c>
      <c r="M32" s="319">
        <v>73</v>
      </c>
      <c r="N32" s="319">
        <v>82</v>
      </c>
      <c r="O32" s="320">
        <f>(N32)/D32</f>
        <v>0.75229357798165142</v>
      </c>
    </row>
    <row r="33" spans="1:15" ht="36" customHeight="1" x14ac:dyDescent="0.25">
      <c r="A33" s="2" t="e">
        <f t="shared" si="1"/>
        <v>#REF!</v>
      </c>
      <c r="B33" s="419">
        <v>3115</v>
      </c>
      <c r="C33" s="316" t="s">
        <v>42</v>
      </c>
      <c r="D33" s="317">
        <v>4</v>
      </c>
      <c r="E33" s="318">
        <v>0</v>
      </c>
      <c r="F33" s="317">
        <v>2</v>
      </c>
      <c r="G33" s="317">
        <f>E33+F33</f>
        <v>2</v>
      </c>
      <c r="H33" s="317"/>
      <c r="I33" s="317">
        <f>G33+H33</f>
        <v>2</v>
      </c>
      <c r="J33" s="317"/>
      <c r="K33" s="317">
        <f>I33+J33</f>
        <v>2</v>
      </c>
      <c r="L33" s="319">
        <v>3</v>
      </c>
      <c r="M33" s="319">
        <v>3</v>
      </c>
      <c r="N33" s="319">
        <v>3</v>
      </c>
      <c r="O33" s="320">
        <f>(N33)/D33</f>
        <v>0.75</v>
      </c>
    </row>
    <row r="34" spans="1:15" ht="36" customHeight="1" x14ac:dyDescent="0.3">
      <c r="A34" s="2" t="e">
        <f t="shared" si="1"/>
        <v>#REF!</v>
      </c>
      <c r="B34" s="422">
        <v>3512</v>
      </c>
      <c r="C34" s="316" t="s">
        <v>55</v>
      </c>
      <c r="D34" s="317">
        <v>4</v>
      </c>
      <c r="E34" s="321">
        <v>0</v>
      </c>
      <c r="F34" s="317"/>
      <c r="G34" s="317">
        <f>E34+F34</f>
        <v>0</v>
      </c>
      <c r="H34" s="317"/>
      <c r="I34" s="317">
        <f>G34+H34</f>
        <v>0</v>
      </c>
      <c r="J34" s="317">
        <v>3</v>
      </c>
      <c r="K34" s="317">
        <f>I34+J34</f>
        <v>3</v>
      </c>
      <c r="L34" s="319">
        <v>3</v>
      </c>
      <c r="M34" s="319">
        <v>3</v>
      </c>
      <c r="N34" s="319">
        <v>3</v>
      </c>
      <c r="O34" s="320">
        <f>(N34)/D34</f>
        <v>0.75</v>
      </c>
    </row>
    <row r="35" spans="1:15" ht="36" x14ac:dyDescent="0.25">
      <c r="A35" s="2" t="e">
        <f t="shared" si="1"/>
        <v>#REF!</v>
      </c>
      <c r="B35" s="419">
        <v>2202</v>
      </c>
      <c r="C35" s="316" t="s">
        <v>34</v>
      </c>
      <c r="D35" s="317">
        <v>43</v>
      </c>
      <c r="E35" s="318">
        <v>9</v>
      </c>
      <c r="F35" s="317">
        <v>0</v>
      </c>
      <c r="G35" s="317">
        <f>E35+F35</f>
        <v>9</v>
      </c>
      <c r="H35" s="317"/>
      <c r="I35" s="317">
        <f>G35+H35</f>
        <v>9</v>
      </c>
      <c r="J35" s="317">
        <v>6</v>
      </c>
      <c r="K35" s="317">
        <f>I35+J35</f>
        <v>15</v>
      </c>
      <c r="L35" s="319">
        <v>22</v>
      </c>
      <c r="M35" s="319">
        <v>22</v>
      </c>
      <c r="N35" s="319">
        <v>32</v>
      </c>
      <c r="O35" s="320">
        <f>(N35)/D35</f>
        <v>0.7441860465116279</v>
      </c>
    </row>
    <row r="36" spans="1:15" ht="36" x14ac:dyDescent="0.25">
      <c r="A36" s="2" t="e">
        <f t="shared" si="1"/>
        <v>#REF!</v>
      </c>
      <c r="B36" s="420">
        <v>4050</v>
      </c>
      <c r="C36" s="316" t="s">
        <v>68</v>
      </c>
      <c r="D36" s="317">
        <v>55</v>
      </c>
      <c r="E36" s="318">
        <v>0</v>
      </c>
      <c r="F36" s="317"/>
      <c r="G36" s="317">
        <f>E36+F36</f>
        <v>0</v>
      </c>
      <c r="H36" s="317"/>
      <c r="I36" s="317">
        <f>G36+H36</f>
        <v>0</v>
      </c>
      <c r="J36" s="317">
        <v>28</v>
      </c>
      <c r="K36" s="317">
        <f>I36+J36</f>
        <v>28</v>
      </c>
      <c r="L36" s="319">
        <v>39</v>
      </c>
      <c r="M36" s="319">
        <v>39</v>
      </c>
      <c r="N36" s="319">
        <v>39</v>
      </c>
      <c r="O36" s="320">
        <f>(N36)/D36</f>
        <v>0.70909090909090911</v>
      </c>
    </row>
    <row r="37" spans="1:15" ht="36" x14ac:dyDescent="0.25">
      <c r="A37" s="2"/>
      <c r="B37" s="423">
        <v>3002</v>
      </c>
      <c r="C37" s="322" t="s">
        <v>40</v>
      </c>
      <c r="D37" s="323">
        <v>96</v>
      </c>
      <c r="E37" s="324">
        <v>0</v>
      </c>
      <c r="F37" s="323">
        <v>29</v>
      </c>
      <c r="G37" s="323">
        <v>0</v>
      </c>
      <c r="H37" s="323">
        <v>29</v>
      </c>
      <c r="I37" s="323">
        <f>G37+H37</f>
        <v>29</v>
      </c>
      <c r="J37" s="323">
        <v>25</v>
      </c>
      <c r="K37" s="323">
        <f>I37+J37</f>
        <v>54</v>
      </c>
      <c r="L37" s="325">
        <v>54</v>
      </c>
      <c r="M37" s="325">
        <v>62</v>
      </c>
      <c r="N37" s="325">
        <v>66</v>
      </c>
      <c r="O37" s="326">
        <f>(N37)/D37</f>
        <v>0.6875</v>
      </c>
    </row>
    <row r="38" spans="1:15" ht="36" x14ac:dyDescent="0.25">
      <c r="A38" s="2">
        <f t="shared" ref="A38:A46" si="2">A37+1</f>
        <v>1</v>
      </c>
      <c r="B38" s="424">
        <v>1402</v>
      </c>
      <c r="C38" s="322" t="s">
        <v>25</v>
      </c>
      <c r="D38" s="323">
        <v>19</v>
      </c>
      <c r="E38" s="324">
        <v>0</v>
      </c>
      <c r="F38" s="323"/>
      <c r="G38" s="323">
        <f>E38+F38</f>
        <v>0</v>
      </c>
      <c r="H38" s="323"/>
      <c r="I38" s="323">
        <v>16</v>
      </c>
      <c r="J38" s="323"/>
      <c r="K38" s="323">
        <v>16</v>
      </c>
      <c r="L38" s="325">
        <v>13</v>
      </c>
      <c r="M38" s="325">
        <v>13</v>
      </c>
      <c r="N38" s="325">
        <v>13</v>
      </c>
      <c r="O38" s="326">
        <f>(N38)/D38</f>
        <v>0.68421052631578949</v>
      </c>
    </row>
    <row r="39" spans="1:15" ht="36" x14ac:dyDescent="0.25">
      <c r="A39" s="2">
        <f t="shared" si="2"/>
        <v>2</v>
      </c>
      <c r="B39" s="425">
        <v>3302</v>
      </c>
      <c r="C39" s="322" t="s">
        <v>44</v>
      </c>
      <c r="D39" s="323">
        <v>92</v>
      </c>
      <c r="E39" s="324">
        <v>31</v>
      </c>
      <c r="F39" s="323">
        <v>0</v>
      </c>
      <c r="G39" s="323">
        <f>E39+F39</f>
        <v>31</v>
      </c>
      <c r="H39" s="323"/>
      <c r="I39" s="323">
        <f>G39+H39</f>
        <v>31</v>
      </c>
      <c r="J39" s="323">
        <v>10</v>
      </c>
      <c r="K39" s="323">
        <f>I39+J39</f>
        <v>41</v>
      </c>
      <c r="L39" s="325">
        <v>55</v>
      </c>
      <c r="M39" s="325">
        <v>55</v>
      </c>
      <c r="N39" s="325">
        <v>62</v>
      </c>
      <c r="O39" s="326">
        <f>(N39)/D39</f>
        <v>0.67391304347826086</v>
      </c>
    </row>
    <row r="40" spans="1:15" ht="36" x14ac:dyDescent="0.25">
      <c r="A40" s="2">
        <f t="shared" si="2"/>
        <v>3</v>
      </c>
      <c r="B40" s="425">
        <v>3419</v>
      </c>
      <c r="C40" s="322" t="s">
        <v>51</v>
      </c>
      <c r="D40" s="323">
        <v>15</v>
      </c>
      <c r="E40" s="324">
        <v>0</v>
      </c>
      <c r="F40" s="323">
        <v>12</v>
      </c>
      <c r="G40" s="323">
        <f>E40+F40</f>
        <v>12</v>
      </c>
      <c r="H40" s="323"/>
      <c r="I40" s="323">
        <f>G40+H40</f>
        <v>12</v>
      </c>
      <c r="J40" s="323"/>
      <c r="K40" s="323">
        <f>I40+J40</f>
        <v>12</v>
      </c>
      <c r="L40" s="325">
        <v>9</v>
      </c>
      <c r="M40" s="325">
        <v>10</v>
      </c>
      <c r="N40" s="325">
        <v>10</v>
      </c>
      <c r="O40" s="326">
        <f>(N40)/D40</f>
        <v>0.66666666666666663</v>
      </c>
    </row>
    <row r="41" spans="1:15" ht="36" x14ac:dyDescent="0.25">
      <c r="A41" s="2">
        <f t="shared" si="2"/>
        <v>4</v>
      </c>
      <c r="B41" s="425">
        <v>2110</v>
      </c>
      <c r="C41" s="322" t="s">
        <v>33</v>
      </c>
      <c r="D41" s="323">
        <v>3</v>
      </c>
      <c r="E41" s="324"/>
      <c r="F41" s="323"/>
      <c r="G41" s="323">
        <f>E41+F41</f>
        <v>0</v>
      </c>
      <c r="H41" s="323"/>
      <c r="I41" s="323">
        <f>G41+H41</f>
        <v>0</v>
      </c>
      <c r="J41" s="323"/>
      <c r="K41" s="323">
        <f>I41+J41</f>
        <v>0</v>
      </c>
      <c r="L41" s="325">
        <v>0</v>
      </c>
      <c r="M41" s="325">
        <v>0</v>
      </c>
      <c r="N41" s="325">
        <v>2</v>
      </c>
      <c r="O41" s="326">
        <f>(N41)/D41</f>
        <v>0.66666666666666663</v>
      </c>
    </row>
    <row r="42" spans="1:15" ht="36" x14ac:dyDescent="0.25">
      <c r="A42" s="2">
        <f t="shared" si="2"/>
        <v>5</v>
      </c>
      <c r="B42" s="423">
        <v>4026</v>
      </c>
      <c r="C42" s="322" t="s">
        <v>64</v>
      </c>
      <c r="D42" s="323">
        <v>101</v>
      </c>
      <c r="E42" s="324">
        <v>0</v>
      </c>
      <c r="F42" s="323">
        <v>3</v>
      </c>
      <c r="G42" s="323">
        <f>E42+F42</f>
        <v>3</v>
      </c>
      <c r="H42" s="323">
        <v>27</v>
      </c>
      <c r="I42" s="323">
        <f>G42+H42</f>
        <v>30</v>
      </c>
      <c r="J42" s="323">
        <v>1</v>
      </c>
      <c r="K42" s="323">
        <f>I42+J42</f>
        <v>31</v>
      </c>
      <c r="L42" s="325">
        <v>32</v>
      </c>
      <c r="M42" s="325">
        <v>67</v>
      </c>
      <c r="N42" s="325">
        <v>67</v>
      </c>
      <c r="O42" s="326">
        <f>(N42)/D42</f>
        <v>0.6633663366336634</v>
      </c>
    </row>
    <row r="43" spans="1:15" ht="36" x14ac:dyDescent="0.25">
      <c r="A43" s="2">
        <f t="shared" si="2"/>
        <v>6</v>
      </c>
      <c r="B43" s="423">
        <v>5601</v>
      </c>
      <c r="C43" s="322" t="s">
        <v>89</v>
      </c>
      <c r="D43" s="323">
        <v>99</v>
      </c>
      <c r="E43" s="324">
        <v>0</v>
      </c>
      <c r="F43" s="323">
        <v>65</v>
      </c>
      <c r="G43" s="323">
        <f>E43+F43</f>
        <v>65</v>
      </c>
      <c r="H43" s="323"/>
      <c r="I43" s="323">
        <f>G43+H43</f>
        <v>65</v>
      </c>
      <c r="J43" s="323"/>
      <c r="K43" s="323">
        <f>I43+J43</f>
        <v>65</v>
      </c>
      <c r="L43" s="325">
        <v>65</v>
      </c>
      <c r="M43" s="325">
        <v>65</v>
      </c>
      <c r="N43" s="325">
        <v>65</v>
      </c>
      <c r="O43" s="326">
        <f>(N43)/D43</f>
        <v>0.65656565656565657</v>
      </c>
    </row>
    <row r="44" spans="1:15" ht="36" x14ac:dyDescent="0.25">
      <c r="A44" s="2">
        <f t="shared" si="2"/>
        <v>7</v>
      </c>
      <c r="B44" s="423">
        <v>502</v>
      </c>
      <c r="C44" s="322" t="s">
        <v>16</v>
      </c>
      <c r="D44" s="323">
        <v>40</v>
      </c>
      <c r="E44" s="324">
        <v>17</v>
      </c>
      <c r="F44" s="323"/>
      <c r="G44" s="323">
        <f>E44+F44</f>
        <v>17</v>
      </c>
      <c r="H44" s="323"/>
      <c r="I44" s="323">
        <f>G44+H44</f>
        <v>17</v>
      </c>
      <c r="J44" s="323">
        <v>4</v>
      </c>
      <c r="K44" s="323">
        <f>I44+J44</f>
        <v>21</v>
      </c>
      <c r="L44" s="325">
        <v>21</v>
      </c>
      <c r="M44" s="325">
        <v>21</v>
      </c>
      <c r="N44" s="325">
        <v>26</v>
      </c>
      <c r="O44" s="326">
        <f>(N44)/D44</f>
        <v>0.65</v>
      </c>
    </row>
    <row r="45" spans="1:15" ht="36" x14ac:dyDescent="0.25">
      <c r="A45" s="2">
        <f t="shared" si="2"/>
        <v>8</v>
      </c>
      <c r="B45" s="425">
        <v>1002</v>
      </c>
      <c r="C45" s="322" t="s">
        <v>21</v>
      </c>
      <c r="D45" s="323">
        <v>17</v>
      </c>
      <c r="E45" s="324">
        <v>0</v>
      </c>
      <c r="F45" s="323"/>
      <c r="G45" s="323">
        <f>E45+F45</f>
        <v>0</v>
      </c>
      <c r="H45" s="323"/>
      <c r="I45" s="323">
        <f>G45+H45</f>
        <v>0</v>
      </c>
      <c r="J45" s="323"/>
      <c r="K45" s="323">
        <f>I45+J45</f>
        <v>0</v>
      </c>
      <c r="L45" s="325">
        <v>11</v>
      </c>
      <c r="M45" s="325">
        <v>11</v>
      </c>
      <c r="N45" s="325">
        <v>11</v>
      </c>
      <c r="O45" s="326">
        <f>(N45)/D45</f>
        <v>0.6470588235294118</v>
      </c>
    </row>
    <row r="46" spans="1:15" ht="36" x14ac:dyDescent="0.25">
      <c r="A46" s="2">
        <f t="shared" si="2"/>
        <v>9</v>
      </c>
      <c r="B46" s="425">
        <v>5401</v>
      </c>
      <c r="C46" s="322" t="s">
        <v>86</v>
      </c>
      <c r="D46" s="323">
        <v>146</v>
      </c>
      <c r="E46" s="324">
        <f>D46-F46</f>
        <v>54</v>
      </c>
      <c r="F46" s="323">
        <v>92</v>
      </c>
      <c r="G46" s="323">
        <f>E46+F46</f>
        <v>146</v>
      </c>
      <c r="H46" s="323"/>
      <c r="I46" s="323">
        <f>G46+H46</f>
        <v>146</v>
      </c>
      <c r="J46" s="323"/>
      <c r="K46" s="323">
        <f>I46+J46</f>
        <v>146</v>
      </c>
      <c r="L46" s="325">
        <v>92</v>
      </c>
      <c r="M46" s="325">
        <v>92</v>
      </c>
      <c r="N46" s="325">
        <v>92</v>
      </c>
      <c r="O46" s="326">
        <f>(N46)/D46</f>
        <v>0.63013698630136983</v>
      </c>
    </row>
    <row r="47" spans="1:15" ht="36" x14ac:dyDescent="0.25">
      <c r="A47" s="2"/>
      <c r="B47" s="423">
        <v>2302</v>
      </c>
      <c r="C47" s="322" t="s">
        <v>35</v>
      </c>
      <c r="D47" s="323">
        <v>35</v>
      </c>
      <c r="E47" s="324">
        <v>0</v>
      </c>
      <c r="F47" s="323">
        <v>12</v>
      </c>
      <c r="G47" s="323">
        <f>E47+F47</f>
        <v>12</v>
      </c>
      <c r="H47" s="323"/>
      <c r="I47" s="323">
        <f>G47+H47</f>
        <v>12</v>
      </c>
      <c r="J47" s="323"/>
      <c r="K47" s="323">
        <f>I47+J47</f>
        <v>12</v>
      </c>
      <c r="L47" s="325">
        <v>12</v>
      </c>
      <c r="M47" s="325">
        <v>12</v>
      </c>
      <c r="N47" s="325">
        <v>22</v>
      </c>
      <c r="O47" s="326">
        <f>(N47)/D47</f>
        <v>0.62857142857142856</v>
      </c>
    </row>
    <row r="48" spans="1:15" ht="36" x14ac:dyDescent="0.25">
      <c r="A48" s="2">
        <f t="shared" ref="A48:A86" si="3">A47+1</f>
        <v>1</v>
      </c>
      <c r="B48" s="425">
        <v>602</v>
      </c>
      <c r="C48" s="322" t="s">
        <v>17</v>
      </c>
      <c r="D48" s="323">
        <v>47</v>
      </c>
      <c r="E48" s="324">
        <v>0</v>
      </c>
      <c r="F48" s="323">
        <v>23</v>
      </c>
      <c r="G48" s="323">
        <f>E48+F48</f>
        <v>23</v>
      </c>
      <c r="H48" s="323"/>
      <c r="I48" s="323">
        <f>G48+H48</f>
        <v>23</v>
      </c>
      <c r="J48" s="323"/>
      <c r="K48" s="323">
        <f>I48+J48</f>
        <v>23</v>
      </c>
      <c r="L48" s="325">
        <v>29</v>
      </c>
      <c r="M48" s="325">
        <v>29</v>
      </c>
      <c r="N48" s="325">
        <v>29</v>
      </c>
      <c r="O48" s="326">
        <f>(N48)/D48</f>
        <v>0.61702127659574468</v>
      </c>
    </row>
    <row r="49" spans="1:15" ht="36" x14ac:dyDescent="0.25">
      <c r="A49" s="2">
        <f t="shared" si="3"/>
        <v>2</v>
      </c>
      <c r="B49" s="424">
        <v>2602</v>
      </c>
      <c r="C49" s="322" t="s">
        <v>38</v>
      </c>
      <c r="D49" s="323">
        <v>24</v>
      </c>
      <c r="E49" s="324">
        <v>0</v>
      </c>
      <c r="F49" s="323"/>
      <c r="G49" s="323">
        <f>E49+F49</f>
        <v>0</v>
      </c>
      <c r="H49" s="323"/>
      <c r="I49" s="323">
        <f>G49+H49</f>
        <v>0</v>
      </c>
      <c r="J49" s="323"/>
      <c r="K49" s="323">
        <f>I49+J49</f>
        <v>0</v>
      </c>
      <c r="L49" s="325">
        <v>8</v>
      </c>
      <c r="M49" s="325">
        <v>14</v>
      </c>
      <c r="N49" s="325">
        <v>14</v>
      </c>
      <c r="O49" s="326">
        <f>(N49)/D49</f>
        <v>0.58333333333333337</v>
      </c>
    </row>
    <row r="50" spans="1:15" ht="36" x14ac:dyDescent="0.25">
      <c r="A50" s="2">
        <f t="shared" si="3"/>
        <v>3</v>
      </c>
      <c r="B50" s="423">
        <v>5501</v>
      </c>
      <c r="C50" s="322" t="s">
        <v>88</v>
      </c>
      <c r="D50" s="323">
        <v>125</v>
      </c>
      <c r="E50" s="324">
        <v>0</v>
      </c>
      <c r="F50" s="323">
        <v>36</v>
      </c>
      <c r="G50" s="323">
        <f>E50+F50</f>
        <v>36</v>
      </c>
      <c r="H50" s="323"/>
      <c r="I50" s="323">
        <f>G50+H50</f>
        <v>36</v>
      </c>
      <c r="J50" s="323">
        <v>9</v>
      </c>
      <c r="K50" s="323">
        <f>I50+J50</f>
        <v>45</v>
      </c>
      <c r="L50" s="325">
        <v>60</v>
      </c>
      <c r="M50" s="325">
        <v>71</v>
      </c>
      <c r="N50" s="325">
        <v>71</v>
      </c>
      <c r="O50" s="326">
        <f>(N50)/D50</f>
        <v>0.56799999999999995</v>
      </c>
    </row>
    <row r="51" spans="1:15" ht="36" x14ac:dyDescent="0.25">
      <c r="A51" s="2">
        <f t="shared" si="3"/>
        <v>4</v>
      </c>
      <c r="B51" s="423">
        <v>402</v>
      </c>
      <c r="C51" s="322" t="s">
        <v>15</v>
      </c>
      <c r="D51" s="323">
        <v>35</v>
      </c>
      <c r="E51" s="324">
        <v>0</v>
      </c>
      <c r="F51" s="323"/>
      <c r="G51" s="323">
        <f>E51+F51</f>
        <v>0</v>
      </c>
      <c r="H51" s="323"/>
      <c r="I51" s="323">
        <f>G51+H51</f>
        <v>0</v>
      </c>
      <c r="J51" s="323">
        <v>13</v>
      </c>
      <c r="K51" s="323">
        <f>I51+J51</f>
        <v>13</v>
      </c>
      <c r="L51" s="325">
        <v>19</v>
      </c>
      <c r="M51" s="325">
        <v>19</v>
      </c>
      <c r="N51" s="325">
        <v>19</v>
      </c>
      <c r="O51" s="326">
        <f>(N51)/D51</f>
        <v>0.54285714285714282</v>
      </c>
    </row>
    <row r="52" spans="1:15" ht="36" x14ac:dyDescent="0.25">
      <c r="A52" s="2">
        <f t="shared" si="3"/>
        <v>5</v>
      </c>
      <c r="B52" s="426">
        <v>5716</v>
      </c>
      <c r="C52" s="322" t="s">
        <v>97</v>
      </c>
      <c r="D52" s="323">
        <v>69</v>
      </c>
      <c r="E52" s="324">
        <v>7</v>
      </c>
      <c r="F52" s="323">
        <v>0</v>
      </c>
      <c r="G52" s="323">
        <f>E52+F52</f>
        <v>7</v>
      </c>
      <c r="H52" s="323"/>
      <c r="I52" s="323">
        <f>G52+H52</f>
        <v>7</v>
      </c>
      <c r="J52" s="323">
        <v>2</v>
      </c>
      <c r="K52" s="323">
        <f>I52+J52</f>
        <v>9</v>
      </c>
      <c r="L52" s="325">
        <v>15</v>
      </c>
      <c r="M52" s="325">
        <v>25</v>
      </c>
      <c r="N52" s="325">
        <v>36</v>
      </c>
      <c r="O52" s="326">
        <f>(N52)/D52</f>
        <v>0.52173913043478259</v>
      </c>
    </row>
    <row r="53" spans="1:15" ht="48" x14ac:dyDescent="0.25">
      <c r="A53" s="2">
        <f t="shared" si="3"/>
        <v>6</v>
      </c>
      <c r="B53" s="425">
        <v>5202</v>
      </c>
      <c r="C53" s="322" t="s">
        <v>82</v>
      </c>
      <c r="D53" s="323">
        <v>141</v>
      </c>
      <c r="E53" s="324">
        <v>0</v>
      </c>
      <c r="F53" s="323">
        <v>53</v>
      </c>
      <c r="G53" s="323">
        <f>E53+F53</f>
        <v>53</v>
      </c>
      <c r="H53" s="323">
        <v>4</v>
      </c>
      <c r="I53" s="323">
        <f>G53+H53</f>
        <v>57</v>
      </c>
      <c r="J53" s="323"/>
      <c r="K53" s="323">
        <f>I53+J53</f>
        <v>57</v>
      </c>
      <c r="L53" s="325">
        <v>66</v>
      </c>
      <c r="M53" s="325">
        <v>65</v>
      </c>
      <c r="N53" s="325">
        <v>73</v>
      </c>
      <c r="O53" s="326">
        <f>(N53)/D53</f>
        <v>0.51773049645390068</v>
      </c>
    </row>
    <row r="54" spans="1:15" ht="36" x14ac:dyDescent="0.25">
      <c r="A54" s="2">
        <f t="shared" si="3"/>
        <v>7</v>
      </c>
      <c r="B54" s="426">
        <v>5708</v>
      </c>
      <c r="C54" s="322" t="s">
        <v>94</v>
      </c>
      <c r="D54" s="323">
        <v>18</v>
      </c>
      <c r="E54" s="324">
        <v>0</v>
      </c>
      <c r="F54" s="323">
        <v>9</v>
      </c>
      <c r="G54" s="323">
        <f>E54+F54</f>
        <v>9</v>
      </c>
      <c r="H54" s="323"/>
      <c r="I54" s="323">
        <f>G54+H54</f>
        <v>9</v>
      </c>
      <c r="J54" s="323"/>
      <c r="K54" s="323">
        <f>I54+J54</f>
        <v>9</v>
      </c>
      <c r="L54" s="325">
        <v>9</v>
      </c>
      <c r="M54" s="325">
        <v>9</v>
      </c>
      <c r="N54" s="325">
        <v>9</v>
      </c>
      <c r="O54" s="326">
        <f>(N54)/D54</f>
        <v>0.5</v>
      </c>
    </row>
    <row r="55" spans="1:15" ht="36" x14ac:dyDescent="0.25">
      <c r="A55" s="2">
        <f t="shared" si="3"/>
        <v>8</v>
      </c>
      <c r="B55" s="425">
        <v>6002</v>
      </c>
      <c r="C55" s="322" t="s">
        <v>10</v>
      </c>
      <c r="D55" s="323">
        <v>223</v>
      </c>
      <c r="E55" s="324">
        <v>0</v>
      </c>
      <c r="F55" s="323">
        <v>80</v>
      </c>
      <c r="G55" s="323">
        <f>E55+F55</f>
        <v>80</v>
      </c>
      <c r="H55" s="323"/>
      <c r="I55" s="323">
        <f>G55+H55</f>
        <v>80</v>
      </c>
      <c r="J55" s="323">
        <v>4</v>
      </c>
      <c r="K55" s="323">
        <f>I55+J55</f>
        <v>84</v>
      </c>
      <c r="L55" s="325">
        <v>105</v>
      </c>
      <c r="M55" s="325">
        <v>105</v>
      </c>
      <c r="N55" s="325">
        <v>110</v>
      </c>
      <c r="O55" s="326">
        <f>(N55)/D55</f>
        <v>0.49327354260089684</v>
      </c>
    </row>
    <row r="56" spans="1:15" ht="36" x14ac:dyDescent="0.25">
      <c r="A56" s="2">
        <f t="shared" si="3"/>
        <v>9</v>
      </c>
      <c r="B56" s="423">
        <v>1502</v>
      </c>
      <c r="C56" s="322" t="s">
        <v>26</v>
      </c>
      <c r="D56" s="323">
        <v>86</v>
      </c>
      <c r="E56" s="324">
        <v>42</v>
      </c>
      <c r="F56" s="323"/>
      <c r="G56" s="323">
        <f>E56+F56</f>
        <v>42</v>
      </c>
      <c r="H56" s="323"/>
      <c r="I56" s="323">
        <f>G56+H56</f>
        <v>42</v>
      </c>
      <c r="J56" s="323"/>
      <c r="K56" s="323">
        <f>I56+J56</f>
        <v>42</v>
      </c>
      <c r="L56" s="325">
        <v>42</v>
      </c>
      <c r="M56" s="325">
        <v>42</v>
      </c>
      <c r="N56" s="325">
        <v>42</v>
      </c>
      <c r="O56" s="326">
        <f>(N56)/D56</f>
        <v>0.48837209302325579</v>
      </c>
    </row>
    <row r="57" spans="1:15" ht="36" x14ac:dyDescent="0.25">
      <c r="A57" s="2">
        <f t="shared" si="3"/>
        <v>10</v>
      </c>
      <c r="B57" s="427">
        <v>4004</v>
      </c>
      <c r="C57" s="322" t="s">
        <v>57</v>
      </c>
      <c r="D57" s="323">
        <v>39</v>
      </c>
      <c r="E57" s="324">
        <v>0</v>
      </c>
      <c r="F57" s="323"/>
      <c r="G57" s="323">
        <f>E57+F57</f>
        <v>0</v>
      </c>
      <c r="H57" s="323"/>
      <c r="I57" s="323">
        <f>G57+H57</f>
        <v>0</v>
      </c>
      <c r="J57" s="323"/>
      <c r="K57" s="323">
        <f>I57+J57</f>
        <v>0</v>
      </c>
      <c r="L57" s="325">
        <v>14</v>
      </c>
      <c r="M57" s="325">
        <v>19</v>
      </c>
      <c r="N57" s="325">
        <v>19</v>
      </c>
      <c r="O57" s="326">
        <f>(N57)/D57</f>
        <v>0.48717948717948717</v>
      </c>
    </row>
    <row r="58" spans="1:15" ht="48" x14ac:dyDescent="0.25">
      <c r="A58" s="2">
        <f t="shared" si="3"/>
        <v>11</v>
      </c>
      <c r="B58" s="424">
        <v>1702</v>
      </c>
      <c r="C58" s="322" t="s">
        <v>28</v>
      </c>
      <c r="D58" s="323">
        <v>117</v>
      </c>
      <c r="E58" s="324">
        <v>0</v>
      </c>
      <c r="F58" s="323"/>
      <c r="G58" s="323">
        <f>E58+F58</f>
        <v>0</v>
      </c>
      <c r="H58" s="323">
        <v>23</v>
      </c>
      <c r="I58" s="323">
        <v>55</v>
      </c>
      <c r="J58" s="323"/>
      <c r="K58" s="323">
        <v>55</v>
      </c>
      <c r="L58" s="325">
        <v>50</v>
      </c>
      <c r="M58" s="325">
        <v>50</v>
      </c>
      <c r="N58" s="325">
        <v>55</v>
      </c>
      <c r="O58" s="326">
        <f>(N58)/D58</f>
        <v>0.47008547008547008</v>
      </c>
    </row>
    <row r="59" spans="1:15" ht="36" x14ac:dyDescent="0.25">
      <c r="A59" s="2">
        <f t="shared" si="3"/>
        <v>12</v>
      </c>
      <c r="B59" s="426">
        <v>5702</v>
      </c>
      <c r="C59" s="322" t="s">
        <v>92</v>
      </c>
      <c r="D59" s="323">
        <v>126</v>
      </c>
      <c r="E59" s="324">
        <v>0</v>
      </c>
      <c r="F59" s="323">
        <v>56</v>
      </c>
      <c r="G59" s="323">
        <f>E59+F59</f>
        <v>56</v>
      </c>
      <c r="H59" s="323">
        <v>0</v>
      </c>
      <c r="I59" s="323">
        <f>G59+H59</f>
        <v>56</v>
      </c>
      <c r="J59" s="323"/>
      <c r="K59" s="323">
        <f>I59+J59</f>
        <v>56</v>
      </c>
      <c r="L59" s="325">
        <v>57</v>
      </c>
      <c r="M59" s="325">
        <v>57</v>
      </c>
      <c r="N59" s="325">
        <v>57</v>
      </c>
      <c r="O59" s="326">
        <f>(N59)/D59</f>
        <v>0.45238095238095238</v>
      </c>
    </row>
    <row r="60" spans="1:15" ht="36" x14ac:dyDescent="0.25">
      <c r="A60" s="2">
        <f t="shared" si="3"/>
        <v>13</v>
      </c>
      <c r="B60" s="425">
        <v>5207</v>
      </c>
      <c r="C60" s="322" t="s">
        <v>84</v>
      </c>
      <c r="D60" s="323">
        <v>118</v>
      </c>
      <c r="E60" s="324"/>
      <c r="F60" s="323">
        <v>22</v>
      </c>
      <c r="G60" s="323">
        <v>0</v>
      </c>
      <c r="H60" s="323">
        <v>22</v>
      </c>
      <c r="I60" s="323">
        <f>G60+H60</f>
        <v>22</v>
      </c>
      <c r="J60" s="323">
        <v>2</v>
      </c>
      <c r="K60" s="323">
        <f>I60+J60</f>
        <v>24</v>
      </c>
      <c r="L60" s="325">
        <v>29</v>
      </c>
      <c r="M60" s="325">
        <v>34</v>
      </c>
      <c r="N60" s="325">
        <v>53</v>
      </c>
      <c r="O60" s="326">
        <f>(N60)/D60</f>
        <v>0.44915254237288138</v>
      </c>
    </row>
    <row r="61" spans="1:15" ht="48" x14ac:dyDescent="0.25">
      <c r="A61" s="2">
        <f t="shared" si="3"/>
        <v>14</v>
      </c>
      <c r="B61" s="425">
        <v>3202</v>
      </c>
      <c r="C61" s="322" t="s">
        <v>43</v>
      </c>
      <c r="D61" s="323">
        <v>38</v>
      </c>
      <c r="E61" s="324">
        <v>0</v>
      </c>
      <c r="F61" s="323">
        <v>3</v>
      </c>
      <c r="G61" s="323">
        <f>E61+F61</f>
        <v>3</v>
      </c>
      <c r="H61" s="323">
        <v>3</v>
      </c>
      <c r="I61" s="323">
        <f>G61+H61</f>
        <v>6</v>
      </c>
      <c r="J61" s="323">
        <v>1</v>
      </c>
      <c r="K61" s="323">
        <f>I61+J61</f>
        <v>7</v>
      </c>
      <c r="L61" s="325">
        <v>17</v>
      </c>
      <c r="M61" s="325">
        <v>17</v>
      </c>
      <c r="N61" s="325">
        <v>17</v>
      </c>
      <c r="O61" s="326">
        <f>(N61)/D61</f>
        <v>0.44736842105263158</v>
      </c>
    </row>
    <row r="62" spans="1:15" ht="36" x14ac:dyDescent="0.25">
      <c r="A62" s="2">
        <f t="shared" si="3"/>
        <v>15</v>
      </c>
      <c r="B62" s="426">
        <v>5714</v>
      </c>
      <c r="C62" s="322" t="s">
        <v>95</v>
      </c>
      <c r="D62" s="323">
        <v>9</v>
      </c>
      <c r="E62" s="324">
        <v>0</v>
      </c>
      <c r="F62" s="323">
        <v>3</v>
      </c>
      <c r="G62" s="323">
        <f>E62+F62</f>
        <v>3</v>
      </c>
      <c r="H62" s="323"/>
      <c r="I62" s="323">
        <f>G62+H62</f>
        <v>3</v>
      </c>
      <c r="J62" s="323"/>
      <c r="K62" s="323">
        <f>I62+J62</f>
        <v>3</v>
      </c>
      <c r="L62" s="325">
        <v>3</v>
      </c>
      <c r="M62" s="325">
        <v>3</v>
      </c>
      <c r="N62" s="325">
        <v>4</v>
      </c>
      <c r="O62" s="326">
        <f>(N62)/D62</f>
        <v>0.44444444444444442</v>
      </c>
    </row>
    <row r="63" spans="1:15" ht="36" x14ac:dyDescent="0.25">
      <c r="A63" s="2">
        <f t="shared" si="3"/>
        <v>16</v>
      </c>
      <c r="B63" s="423">
        <v>902</v>
      </c>
      <c r="C63" s="322" t="s">
        <v>20</v>
      </c>
      <c r="D63" s="323">
        <v>148</v>
      </c>
      <c r="E63" s="324">
        <v>0</v>
      </c>
      <c r="F63" s="323"/>
      <c r="G63" s="323">
        <f>E63+F63</f>
        <v>0</v>
      </c>
      <c r="H63" s="323"/>
      <c r="I63" s="323">
        <f>G63+H63</f>
        <v>0</v>
      </c>
      <c r="J63" s="323"/>
      <c r="K63" s="323">
        <f>I63+J63</f>
        <v>0</v>
      </c>
      <c r="L63" s="325">
        <v>41</v>
      </c>
      <c r="M63" s="325">
        <v>53</v>
      </c>
      <c r="N63" s="325">
        <v>63</v>
      </c>
      <c r="O63" s="326">
        <f>(N63)/D63</f>
        <v>0.42567567567567566</v>
      </c>
    </row>
    <row r="64" spans="1:15" ht="36" x14ac:dyDescent="0.25">
      <c r="A64" s="2">
        <f t="shared" si="3"/>
        <v>17</v>
      </c>
      <c r="B64" s="423">
        <v>5113</v>
      </c>
      <c r="C64" s="322" t="s">
        <v>80</v>
      </c>
      <c r="D64" s="323">
        <v>155</v>
      </c>
      <c r="E64" s="324">
        <v>0</v>
      </c>
      <c r="F64" s="323"/>
      <c r="G64" s="323">
        <f>E64+F64</f>
        <v>0</v>
      </c>
      <c r="H64" s="323"/>
      <c r="I64" s="323">
        <f>G64+H64</f>
        <v>0</v>
      </c>
      <c r="J64" s="323"/>
      <c r="K64" s="323">
        <f>I64+J64</f>
        <v>0</v>
      </c>
      <c r="L64" s="325">
        <v>0</v>
      </c>
      <c r="M64" s="325">
        <v>65</v>
      </c>
      <c r="N64" s="325">
        <v>65</v>
      </c>
      <c r="O64" s="326">
        <f>(N64)/D64</f>
        <v>0.41935483870967744</v>
      </c>
    </row>
    <row r="65" spans="1:15" ht="36" x14ac:dyDescent="0.25">
      <c r="A65" s="2">
        <f t="shared" si="3"/>
        <v>18</v>
      </c>
      <c r="B65" s="427">
        <v>4003</v>
      </c>
      <c r="C65" s="322" t="s">
        <v>56</v>
      </c>
      <c r="D65" s="323">
        <v>74</v>
      </c>
      <c r="E65" s="324">
        <v>0</v>
      </c>
      <c r="F65" s="323"/>
      <c r="G65" s="323">
        <f>E65+F65</f>
        <v>0</v>
      </c>
      <c r="H65" s="323"/>
      <c r="I65" s="323">
        <f>G65+H65</f>
        <v>0</v>
      </c>
      <c r="J65" s="323">
        <v>16</v>
      </c>
      <c r="K65" s="323">
        <f>I65+J65</f>
        <v>16</v>
      </c>
      <c r="L65" s="325">
        <v>15</v>
      </c>
      <c r="M65" s="325">
        <v>15</v>
      </c>
      <c r="N65" s="325">
        <v>31</v>
      </c>
      <c r="O65" s="326">
        <f>(N65)/D65</f>
        <v>0.41891891891891891</v>
      </c>
    </row>
    <row r="66" spans="1:15" ht="36" x14ac:dyDescent="0.25">
      <c r="A66" s="2">
        <f t="shared" si="3"/>
        <v>19</v>
      </c>
      <c r="B66" s="425">
        <v>5902</v>
      </c>
      <c r="C66" s="322" t="s">
        <v>99</v>
      </c>
      <c r="D66" s="323">
        <v>134</v>
      </c>
      <c r="E66" s="324">
        <v>124</v>
      </c>
      <c r="F66" s="323"/>
      <c r="G66" s="323">
        <v>0</v>
      </c>
      <c r="H66" s="323">
        <v>41</v>
      </c>
      <c r="I66" s="323">
        <f>G66+H66</f>
        <v>41</v>
      </c>
      <c r="J66" s="323"/>
      <c r="K66" s="323">
        <f>I66+J66</f>
        <v>41</v>
      </c>
      <c r="L66" s="325">
        <v>45</v>
      </c>
      <c r="M66" s="325">
        <v>45</v>
      </c>
      <c r="N66" s="325">
        <v>56</v>
      </c>
      <c r="O66" s="326">
        <f>(N66)/D66</f>
        <v>0.41791044776119401</v>
      </c>
    </row>
    <row r="67" spans="1:15" ht="36" x14ac:dyDescent="0.25">
      <c r="A67" s="2">
        <f t="shared" si="3"/>
        <v>20</v>
      </c>
      <c r="B67" s="425">
        <v>1902</v>
      </c>
      <c r="C67" s="322" t="s">
        <v>30</v>
      </c>
      <c r="D67" s="323">
        <v>99</v>
      </c>
      <c r="E67" s="324"/>
      <c r="F67" s="323"/>
      <c r="G67" s="323">
        <f>E67+F67</f>
        <v>0</v>
      </c>
      <c r="H67" s="323"/>
      <c r="I67" s="323">
        <f>G67+H67</f>
        <v>0</v>
      </c>
      <c r="J67" s="323"/>
      <c r="K67" s="323">
        <f>I67+J67</f>
        <v>0</v>
      </c>
      <c r="L67" s="325">
        <v>25</v>
      </c>
      <c r="M67" s="325">
        <v>25</v>
      </c>
      <c r="N67" s="325">
        <v>40</v>
      </c>
      <c r="O67" s="326">
        <f>(N67)/D67</f>
        <v>0.40404040404040403</v>
      </c>
    </row>
    <row r="68" spans="1:15" ht="36" x14ac:dyDescent="0.25">
      <c r="A68" s="2">
        <f t="shared" si="3"/>
        <v>21</v>
      </c>
      <c r="B68" s="425">
        <v>2502</v>
      </c>
      <c r="C68" s="322" t="s">
        <v>37</v>
      </c>
      <c r="D68" s="323">
        <v>31</v>
      </c>
      <c r="E68" s="324">
        <v>0</v>
      </c>
      <c r="F68" s="323">
        <v>1</v>
      </c>
      <c r="G68" s="323">
        <f>E68+F68</f>
        <v>1</v>
      </c>
      <c r="H68" s="323"/>
      <c r="I68" s="323">
        <f>G68+H68</f>
        <v>1</v>
      </c>
      <c r="J68" s="323">
        <v>3</v>
      </c>
      <c r="K68" s="323">
        <f>I68+J68</f>
        <v>4</v>
      </c>
      <c r="L68" s="325">
        <v>12</v>
      </c>
      <c r="M68" s="325">
        <v>12</v>
      </c>
      <c r="N68" s="325">
        <v>12</v>
      </c>
      <c r="O68" s="326">
        <f>(N68)/D68</f>
        <v>0.38709677419354838</v>
      </c>
    </row>
    <row r="69" spans="1:15" ht="36" x14ac:dyDescent="0.25">
      <c r="A69" s="2">
        <f t="shared" si="3"/>
        <v>22</v>
      </c>
      <c r="B69" s="425">
        <v>3415</v>
      </c>
      <c r="C69" s="322" t="s">
        <v>50</v>
      </c>
      <c r="D69" s="323">
        <v>13</v>
      </c>
      <c r="E69" s="324">
        <v>2</v>
      </c>
      <c r="F69" s="323"/>
      <c r="G69" s="323">
        <f>E69+F69</f>
        <v>2</v>
      </c>
      <c r="H69" s="323"/>
      <c r="I69" s="323">
        <f>G69+H69</f>
        <v>2</v>
      </c>
      <c r="J69" s="323"/>
      <c r="K69" s="323">
        <f>I69+J69</f>
        <v>2</v>
      </c>
      <c r="L69" s="325">
        <v>5</v>
      </c>
      <c r="M69" s="325">
        <v>5</v>
      </c>
      <c r="N69" s="325">
        <v>5</v>
      </c>
      <c r="O69" s="326">
        <f>(N69)/D69</f>
        <v>0.38461538461538464</v>
      </c>
    </row>
    <row r="70" spans="1:15" ht="36" x14ac:dyDescent="0.25">
      <c r="A70" s="2">
        <f t="shared" si="3"/>
        <v>23</v>
      </c>
      <c r="B70" s="423">
        <v>6004</v>
      </c>
      <c r="C70" s="322" t="s">
        <v>102</v>
      </c>
      <c r="D70" s="323">
        <v>52</v>
      </c>
      <c r="E70" s="324">
        <v>3</v>
      </c>
      <c r="F70" s="323"/>
      <c r="G70" s="323">
        <f>E70+F70</f>
        <v>3</v>
      </c>
      <c r="H70" s="323"/>
      <c r="I70" s="323">
        <f>G70+H70</f>
        <v>3</v>
      </c>
      <c r="J70" s="323"/>
      <c r="K70" s="323">
        <f>I70+J70</f>
        <v>3</v>
      </c>
      <c r="L70" s="325">
        <v>13</v>
      </c>
      <c r="M70" s="325">
        <v>17</v>
      </c>
      <c r="N70" s="325">
        <v>20</v>
      </c>
      <c r="O70" s="326">
        <f>(N70)/D70</f>
        <v>0.38461538461538464</v>
      </c>
    </row>
    <row r="71" spans="1:15" ht="36" x14ac:dyDescent="0.25">
      <c r="A71" s="2">
        <f t="shared" si="3"/>
        <v>24</v>
      </c>
      <c r="B71" s="425">
        <v>3414</v>
      </c>
      <c r="C71" s="322" t="s">
        <v>49</v>
      </c>
      <c r="D71" s="323">
        <v>24</v>
      </c>
      <c r="E71" s="324">
        <v>0</v>
      </c>
      <c r="F71" s="323">
        <v>9</v>
      </c>
      <c r="G71" s="323">
        <f>E71+F71</f>
        <v>9</v>
      </c>
      <c r="H71" s="323"/>
      <c r="I71" s="323">
        <f>G71+H71</f>
        <v>9</v>
      </c>
      <c r="J71" s="323"/>
      <c r="K71" s="323">
        <f>I71+J71</f>
        <v>9</v>
      </c>
      <c r="L71" s="325">
        <v>9</v>
      </c>
      <c r="M71" s="325">
        <v>9</v>
      </c>
      <c r="N71" s="325">
        <v>9</v>
      </c>
      <c r="O71" s="326">
        <f>(N71)/D71</f>
        <v>0.375</v>
      </c>
    </row>
    <row r="72" spans="1:15" ht="36" x14ac:dyDescent="0.25">
      <c r="A72" s="2">
        <f t="shared" si="3"/>
        <v>25</v>
      </c>
      <c r="B72" s="425">
        <v>701</v>
      </c>
      <c r="C72" s="322" t="s">
        <v>18</v>
      </c>
      <c r="D72" s="323">
        <v>159</v>
      </c>
      <c r="E72" s="324">
        <v>0</v>
      </c>
      <c r="F72" s="323"/>
      <c r="G72" s="323">
        <f>E72+F72</f>
        <v>0</v>
      </c>
      <c r="H72" s="323"/>
      <c r="I72" s="323">
        <f>G72+H72</f>
        <v>0</v>
      </c>
      <c r="J72" s="323"/>
      <c r="K72" s="323">
        <f>I72+J72</f>
        <v>0</v>
      </c>
      <c r="L72" s="325">
        <v>43</v>
      </c>
      <c r="M72" s="325">
        <v>58</v>
      </c>
      <c r="N72" s="325">
        <v>58</v>
      </c>
      <c r="O72" s="326">
        <f>(N72)/D72</f>
        <v>0.36477987421383645</v>
      </c>
    </row>
    <row r="73" spans="1:15" ht="36" x14ac:dyDescent="0.25">
      <c r="A73" s="2">
        <f t="shared" si="3"/>
        <v>26</v>
      </c>
      <c r="B73" s="425">
        <v>1202</v>
      </c>
      <c r="C73" s="322" t="s">
        <v>23</v>
      </c>
      <c r="D73" s="323">
        <v>139</v>
      </c>
      <c r="E73" s="324">
        <v>0</v>
      </c>
      <c r="F73" s="323">
        <v>28</v>
      </c>
      <c r="G73" s="323">
        <f>E73+F73</f>
        <v>28</v>
      </c>
      <c r="H73" s="323"/>
      <c r="I73" s="323">
        <f>G73+H73</f>
        <v>28</v>
      </c>
      <c r="J73" s="323"/>
      <c r="K73" s="323">
        <f>I73+J73</f>
        <v>28</v>
      </c>
      <c r="L73" s="325">
        <v>28</v>
      </c>
      <c r="M73" s="325">
        <v>28</v>
      </c>
      <c r="N73" s="325">
        <v>49</v>
      </c>
      <c r="O73" s="326">
        <f>(N73)/D73</f>
        <v>0.35251798561151076</v>
      </c>
    </row>
    <row r="74" spans="1:15" ht="36" x14ac:dyDescent="0.25">
      <c r="A74" s="2">
        <f t="shared" si="3"/>
        <v>27</v>
      </c>
      <c r="B74" s="423">
        <v>1602</v>
      </c>
      <c r="C74" s="322" t="s">
        <v>27</v>
      </c>
      <c r="D74" s="323">
        <v>53</v>
      </c>
      <c r="E74" s="324">
        <v>0</v>
      </c>
      <c r="F74" s="323">
        <v>9</v>
      </c>
      <c r="G74" s="323">
        <f>E74+F74</f>
        <v>9</v>
      </c>
      <c r="H74" s="323"/>
      <c r="I74" s="323">
        <f>G74+H74</f>
        <v>9</v>
      </c>
      <c r="J74" s="323"/>
      <c r="K74" s="323">
        <f>I74+J74</f>
        <v>9</v>
      </c>
      <c r="L74" s="325">
        <v>9</v>
      </c>
      <c r="M74" s="325">
        <v>9</v>
      </c>
      <c r="N74" s="325">
        <v>18</v>
      </c>
      <c r="O74" s="326">
        <f>(N74)/D74</f>
        <v>0.33962264150943394</v>
      </c>
    </row>
    <row r="75" spans="1:15" ht="36" x14ac:dyDescent="0.25">
      <c r="A75" s="2">
        <f t="shared" si="3"/>
        <v>28</v>
      </c>
      <c r="B75" s="425">
        <v>3413</v>
      </c>
      <c r="C75" s="322" t="s">
        <v>48</v>
      </c>
      <c r="D75" s="323">
        <v>12</v>
      </c>
      <c r="E75" s="324">
        <v>0</v>
      </c>
      <c r="F75" s="323"/>
      <c r="G75" s="323">
        <f>E75+F75</f>
        <v>0</v>
      </c>
      <c r="H75" s="323"/>
      <c r="I75" s="323">
        <f>G75+H75</f>
        <v>0</v>
      </c>
      <c r="J75" s="323"/>
      <c r="K75" s="323">
        <f>I75+J75</f>
        <v>0</v>
      </c>
      <c r="L75" s="325">
        <v>4</v>
      </c>
      <c r="M75" s="325">
        <v>4</v>
      </c>
      <c r="N75" s="325">
        <v>4</v>
      </c>
      <c r="O75" s="326">
        <f>(N75)/D75</f>
        <v>0.33333333333333331</v>
      </c>
    </row>
    <row r="76" spans="1:15" ht="36" x14ac:dyDescent="0.25">
      <c r="A76" s="2">
        <f t="shared" si="3"/>
        <v>29</v>
      </c>
      <c r="B76" s="425">
        <v>5201</v>
      </c>
      <c r="C76" s="322" t="s">
        <v>81</v>
      </c>
      <c r="D76" s="323">
        <v>126</v>
      </c>
      <c r="E76" s="324">
        <v>0</v>
      </c>
      <c r="F76" s="323">
        <v>41</v>
      </c>
      <c r="G76" s="323">
        <f>E76+F76</f>
        <v>41</v>
      </c>
      <c r="H76" s="323"/>
      <c r="I76" s="323">
        <f>G76+H76</f>
        <v>41</v>
      </c>
      <c r="J76" s="323"/>
      <c r="K76" s="323">
        <f>I76+J76</f>
        <v>41</v>
      </c>
      <c r="L76" s="325">
        <v>41</v>
      </c>
      <c r="M76" s="325">
        <v>41</v>
      </c>
      <c r="N76" s="325">
        <v>41</v>
      </c>
      <c r="O76" s="326">
        <f>(N76)/D76</f>
        <v>0.32539682539682541</v>
      </c>
    </row>
    <row r="77" spans="1:15" ht="36" x14ac:dyDescent="0.25">
      <c r="A77" s="2">
        <f t="shared" si="3"/>
        <v>30</v>
      </c>
      <c r="B77" s="427">
        <v>4054</v>
      </c>
      <c r="C77" s="322" t="s">
        <v>70</v>
      </c>
      <c r="D77" s="323">
        <v>28</v>
      </c>
      <c r="E77" s="324">
        <v>27</v>
      </c>
      <c r="F77" s="323"/>
      <c r="G77" s="323">
        <f>E77+F77</f>
        <v>27</v>
      </c>
      <c r="H77" s="323"/>
      <c r="I77" s="323">
        <f>G77+H77</f>
        <v>27</v>
      </c>
      <c r="J77" s="323"/>
      <c r="K77" s="323">
        <f>I77+J77</f>
        <v>27</v>
      </c>
      <c r="L77" s="325">
        <v>9</v>
      </c>
      <c r="M77" s="325">
        <v>9</v>
      </c>
      <c r="N77" s="325">
        <v>9</v>
      </c>
      <c r="O77" s="326">
        <f>(N77)/D77</f>
        <v>0.32142857142857145</v>
      </c>
    </row>
    <row r="78" spans="1:15" ht="36" customHeight="1" x14ac:dyDescent="0.25">
      <c r="A78" s="2">
        <f t="shared" si="3"/>
        <v>31</v>
      </c>
      <c r="B78" s="427">
        <v>4023</v>
      </c>
      <c r="C78" s="322" t="s">
        <v>62</v>
      </c>
      <c r="D78" s="323">
        <v>50</v>
      </c>
      <c r="E78" s="324">
        <v>5</v>
      </c>
      <c r="F78" s="323">
        <v>0</v>
      </c>
      <c r="G78" s="323">
        <f>E78+F78</f>
        <v>5</v>
      </c>
      <c r="H78" s="323"/>
      <c r="I78" s="323">
        <f>G78+H78</f>
        <v>5</v>
      </c>
      <c r="J78" s="323"/>
      <c r="K78" s="323">
        <f>I78+J78</f>
        <v>5</v>
      </c>
      <c r="L78" s="325">
        <v>10</v>
      </c>
      <c r="M78" s="325">
        <v>10</v>
      </c>
      <c r="N78" s="325">
        <v>16</v>
      </c>
      <c r="O78" s="326">
        <f>(N78)/D78</f>
        <v>0.32</v>
      </c>
    </row>
    <row r="79" spans="1:15" ht="36" customHeight="1" x14ac:dyDescent="0.25">
      <c r="A79" s="2">
        <f t="shared" si="3"/>
        <v>32</v>
      </c>
      <c r="B79" s="452">
        <v>5007</v>
      </c>
      <c r="C79" s="450" t="s">
        <v>75</v>
      </c>
      <c r="D79" s="325">
        <v>82</v>
      </c>
      <c r="E79" s="451">
        <v>0</v>
      </c>
      <c r="F79" s="325"/>
      <c r="G79" s="325">
        <f>E79+F79</f>
        <v>0</v>
      </c>
      <c r="H79" s="325"/>
      <c r="I79" s="325">
        <f>G79+H79</f>
        <v>0</v>
      </c>
      <c r="J79" s="325">
        <v>19</v>
      </c>
      <c r="K79" s="325">
        <f>I79+J79</f>
        <v>19</v>
      </c>
      <c r="L79" s="325">
        <v>26</v>
      </c>
      <c r="M79" s="325">
        <v>26</v>
      </c>
      <c r="N79" s="325">
        <v>26</v>
      </c>
      <c r="O79" s="326">
        <f>(N79)/D79</f>
        <v>0.31707317073170732</v>
      </c>
    </row>
    <row r="80" spans="1:15" ht="36" customHeight="1" x14ac:dyDescent="0.3">
      <c r="A80" s="2">
        <f t="shared" si="3"/>
        <v>33</v>
      </c>
      <c r="B80" s="428">
        <v>202</v>
      </c>
      <c r="C80" s="322" t="s">
        <v>13</v>
      </c>
      <c r="D80" s="323">
        <v>65</v>
      </c>
      <c r="E80" s="324">
        <v>0</v>
      </c>
      <c r="F80" s="323">
        <v>3</v>
      </c>
      <c r="G80" s="323">
        <f>E80+F80</f>
        <v>3</v>
      </c>
      <c r="H80" s="323">
        <v>7</v>
      </c>
      <c r="I80" s="323">
        <f>G80+H80</f>
        <v>10</v>
      </c>
      <c r="J80" s="323">
        <v>0</v>
      </c>
      <c r="K80" s="323">
        <f>I80+J80</f>
        <v>10</v>
      </c>
      <c r="L80" s="325">
        <v>10</v>
      </c>
      <c r="M80" s="325">
        <v>20</v>
      </c>
      <c r="N80" s="325">
        <v>20</v>
      </c>
      <c r="O80" s="326">
        <f>(N80)/D80</f>
        <v>0.30769230769230771</v>
      </c>
    </row>
    <row r="81" spans="1:15" ht="36" x14ac:dyDescent="0.25">
      <c r="A81" s="2">
        <f t="shared" si="3"/>
        <v>34</v>
      </c>
      <c r="B81" s="430">
        <v>3412</v>
      </c>
      <c r="C81" s="327" t="s">
        <v>47</v>
      </c>
      <c r="D81" s="328">
        <v>7</v>
      </c>
      <c r="E81" s="329">
        <v>0</v>
      </c>
      <c r="F81" s="328">
        <v>0</v>
      </c>
      <c r="G81" s="328">
        <f>E81+F81</f>
        <v>0</v>
      </c>
      <c r="H81" s="328">
        <v>0</v>
      </c>
      <c r="I81" s="328">
        <f>G81+H81</f>
        <v>0</v>
      </c>
      <c r="J81" s="328">
        <v>2</v>
      </c>
      <c r="K81" s="328">
        <f>I81+J81</f>
        <v>2</v>
      </c>
      <c r="L81" s="330">
        <v>2</v>
      </c>
      <c r="M81" s="330">
        <v>2</v>
      </c>
      <c r="N81" s="330">
        <v>2</v>
      </c>
      <c r="O81" s="331">
        <f>(N81)/D81</f>
        <v>0.2857142857142857</v>
      </c>
    </row>
    <row r="82" spans="1:15" ht="36" x14ac:dyDescent="0.25">
      <c r="A82" s="2">
        <f t="shared" si="3"/>
        <v>35</v>
      </c>
      <c r="B82" s="429">
        <v>1102</v>
      </c>
      <c r="C82" s="327" t="s">
        <v>22</v>
      </c>
      <c r="D82" s="328">
        <v>45</v>
      </c>
      <c r="E82" s="329">
        <v>0</v>
      </c>
      <c r="F82" s="328">
        <v>10</v>
      </c>
      <c r="G82" s="328">
        <f>E82+F82</f>
        <v>10</v>
      </c>
      <c r="H82" s="328"/>
      <c r="I82" s="328">
        <f>G82+H82</f>
        <v>10</v>
      </c>
      <c r="J82" s="328"/>
      <c r="K82" s="328">
        <f>I82+J82</f>
        <v>10</v>
      </c>
      <c r="L82" s="330">
        <v>11</v>
      </c>
      <c r="M82" s="330">
        <v>11</v>
      </c>
      <c r="N82" s="330">
        <v>11</v>
      </c>
      <c r="O82" s="331">
        <f>(N82)/D82</f>
        <v>0.24444444444444444</v>
      </c>
    </row>
    <row r="83" spans="1:15" ht="36" x14ac:dyDescent="0.25">
      <c r="A83" s="2">
        <f t="shared" si="3"/>
        <v>36</v>
      </c>
      <c r="B83" s="430">
        <v>2702</v>
      </c>
      <c r="C83" s="327" t="s">
        <v>39</v>
      </c>
      <c r="D83" s="328">
        <v>33</v>
      </c>
      <c r="E83" s="329">
        <v>0</v>
      </c>
      <c r="F83" s="328">
        <v>0</v>
      </c>
      <c r="G83" s="328">
        <f>E83+F83</f>
        <v>0</v>
      </c>
      <c r="H83" s="328"/>
      <c r="I83" s="328">
        <f>G83+H83</f>
        <v>0</v>
      </c>
      <c r="J83" s="328"/>
      <c r="K83" s="328">
        <f>I83+J83</f>
        <v>0</v>
      </c>
      <c r="L83" s="330">
        <v>8</v>
      </c>
      <c r="M83" s="330">
        <v>8</v>
      </c>
      <c r="N83" s="330">
        <v>8</v>
      </c>
      <c r="O83" s="331">
        <f>(N83)/D83</f>
        <v>0.24242424242424243</v>
      </c>
    </row>
    <row r="84" spans="1:15" ht="36" x14ac:dyDescent="0.25">
      <c r="A84" s="2">
        <f t="shared" si="3"/>
        <v>37</v>
      </c>
      <c r="B84" s="429">
        <v>4024</v>
      </c>
      <c r="C84" s="327" t="s">
        <v>63</v>
      </c>
      <c r="D84" s="328">
        <v>293</v>
      </c>
      <c r="E84" s="329">
        <v>0</v>
      </c>
      <c r="F84" s="328">
        <v>22</v>
      </c>
      <c r="G84" s="328">
        <f>E84+F84</f>
        <v>22</v>
      </c>
      <c r="H84" s="328">
        <v>16</v>
      </c>
      <c r="I84" s="328">
        <f>G84+H84</f>
        <v>38</v>
      </c>
      <c r="J84" s="328"/>
      <c r="K84" s="328">
        <f>I84+J84</f>
        <v>38</v>
      </c>
      <c r="L84" s="330">
        <v>38</v>
      </c>
      <c r="M84" s="330">
        <v>38</v>
      </c>
      <c r="N84" s="330">
        <v>71</v>
      </c>
      <c r="O84" s="331">
        <f>(N84)/D84</f>
        <v>0.24232081911262798</v>
      </c>
    </row>
    <row r="85" spans="1:15" ht="36" x14ac:dyDescent="0.25">
      <c r="A85" s="2">
        <f t="shared" si="3"/>
        <v>38</v>
      </c>
      <c r="B85" s="430">
        <v>3408</v>
      </c>
      <c r="C85" s="327" t="s">
        <v>45</v>
      </c>
      <c r="D85" s="328">
        <v>64</v>
      </c>
      <c r="E85" s="329">
        <v>59</v>
      </c>
      <c r="F85" s="328"/>
      <c r="G85" s="328">
        <f>E85+F85</f>
        <v>59</v>
      </c>
      <c r="H85" s="328"/>
      <c r="I85" s="328">
        <f>G85+H85</f>
        <v>59</v>
      </c>
      <c r="J85" s="328"/>
      <c r="K85" s="328">
        <f>I85+J85</f>
        <v>59</v>
      </c>
      <c r="L85" s="330">
        <v>9</v>
      </c>
      <c r="M85" s="330">
        <v>14</v>
      </c>
      <c r="N85" s="330">
        <v>14</v>
      </c>
      <c r="O85" s="331">
        <f>(N85)/D85</f>
        <v>0.21875</v>
      </c>
    </row>
    <row r="86" spans="1:15" ht="48" x14ac:dyDescent="0.25">
      <c r="A86" s="2">
        <f t="shared" si="3"/>
        <v>39</v>
      </c>
      <c r="B86" s="431">
        <v>5003</v>
      </c>
      <c r="C86" s="327" t="s">
        <v>74</v>
      </c>
      <c r="D86" s="328">
        <v>97</v>
      </c>
      <c r="E86" s="329">
        <v>1</v>
      </c>
      <c r="F86" s="328"/>
      <c r="G86" s="328">
        <f>E86+F86</f>
        <v>1</v>
      </c>
      <c r="H86" s="328">
        <v>1</v>
      </c>
      <c r="I86" s="328">
        <f>G86+H86</f>
        <v>2</v>
      </c>
      <c r="J86" s="328">
        <v>3</v>
      </c>
      <c r="K86" s="328">
        <f>I86+J86</f>
        <v>5</v>
      </c>
      <c r="L86" s="330">
        <v>5</v>
      </c>
      <c r="M86" s="330">
        <v>21</v>
      </c>
      <c r="N86" s="330">
        <v>21</v>
      </c>
      <c r="O86" s="331">
        <f>(N86)/D86</f>
        <v>0.21649484536082475</v>
      </c>
    </row>
    <row r="87" spans="1:15" ht="36" x14ac:dyDescent="0.25">
      <c r="A87" s="2" t="e">
        <f>#REF!+1</f>
        <v>#REF!</v>
      </c>
      <c r="B87" s="430">
        <v>5306</v>
      </c>
      <c r="C87" s="327" t="s">
        <v>85</v>
      </c>
      <c r="D87" s="328">
        <v>113</v>
      </c>
      <c r="E87" s="329">
        <v>0</v>
      </c>
      <c r="F87" s="328">
        <v>22</v>
      </c>
      <c r="G87" s="328">
        <v>0</v>
      </c>
      <c r="H87" s="328">
        <v>22</v>
      </c>
      <c r="I87" s="328">
        <f>G87+H87</f>
        <v>22</v>
      </c>
      <c r="J87" s="328"/>
      <c r="K87" s="328">
        <f>I87+J87</f>
        <v>22</v>
      </c>
      <c r="L87" s="330">
        <v>23</v>
      </c>
      <c r="M87" s="330">
        <v>23</v>
      </c>
      <c r="N87" s="330">
        <v>23</v>
      </c>
      <c r="O87" s="331">
        <f>(N87)/D87</f>
        <v>0.20353982300884957</v>
      </c>
    </row>
    <row r="88" spans="1:15" ht="36" x14ac:dyDescent="0.25">
      <c r="A88" s="2" t="e">
        <f>A87+1</f>
        <v>#REF!</v>
      </c>
      <c r="B88" s="431">
        <v>5018</v>
      </c>
      <c r="C88" s="327" t="s">
        <v>78</v>
      </c>
      <c r="D88" s="328">
        <v>27</v>
      </c>
      <c r="E88" s="329">
        <v>5</v>
      </c>
      <c r="F88" s="328"/>
      <c r="G88" s="328">
        <f>E88+F88</f>
        <v>5</v>
      </c>
      <c r="H88" s="328"/>
      <c r="I88" s="328">
        <f>G88+H88</f>
        <v>5</v>
      </c>
      <c r="J88" s="328"/>
      <c r="K88" s="328">
        <f>I88+J88</f>
        <v>5</v>
      </c>
      <c r="L88" s="330">
        <v>5</v>
      </c>
      <c r="M88" s="330">
        <v>5</v>
      </c>
      <c r="N88" s="330">
        <v>5</v>
      </c>
      <c r="O88" s="331">
        <f>(N88)/D88</f>
        <v>0.18518518518518517</v>
      </c>
    </row>
    <row r="89" spans="1:15" ht="36" x14ac:dyDescent="0.25">
      <c r="A89" s="2" t="e">
        <f>A87+1</f>
        <v>#REF!</v>
      </c>
      <c r="B89" s="429">
        <v>6013</v>
      </c>
      <c r="C89" s="327" t="s">
        <v>108</v>
      </c>
      <c r="D89" s="328">
        <v>95</v>
      </c>
      <c r="E89" s="329">
        <v>0</v>
      </c>
      <c r="F89" s="328"/>
      <c r="G89" s="328">
        <f>E89+F89</f>
        <v>0</v>
      </c>
      <c r="H89" s="328"/>
      <c r="I89" s="328">
        <f>G89+H89</f>
        <v>0</v>
      </c>
      <c r="J89" s="328"/>
      <c r="K89" s="328">
        <f>I89+J89</f>
        <v>0</v>
      </c>
      <c r="L89" s="330">
        <v>17</v>
      </c>
      <c r="M89" s="330">
        <v>17</v>
      </c>
      <c r="N89" s="330">
        <v>17</v>
      </c>
      <c r="O89" s="331">
        <f>(N89)/D89</f>
        <v>0.17894736842105263</v>
      </c>
    </row>
    <row r="90" spans="1:15" ht="48" x14ac:dyDescent="0.25">
      <c r="A90" s="2" t="e">
        <f t="shared" ref="A90:A102" si="4">A89+1</f>
        <v>#REF!</v>
      </c>
      <c r="B90" s="429">
        <v>5002</v>
      </c>
      <c r="C90" s="327" t="s">
        <v>73</v>
      </c>
      <c r="D90" s="328">
        <v>165</v>
      </c>
      <c r="E90" s="329">
        <v>11</v>
      </c>
      <c r="F90" s="328">
        <v>0</v>
      </c>
      <c r="G90" s="328">
        <f>E90+F90</f>
        <v>11</v>
      </c>
      <c r="H90" s="328"/>
      <c r="I90" s="328">
        <f>G90+H90</f>
        <v>11</v>
      </c>
      <c r="J90" s="328"/>
      <c r="K90" s="328">
        <f>I90+J90</f>
        <v>11</v>
      </c>
      <c r="L90" s="330">
        <v>13</v>
      </c>
      <c r="M90" s="330">
        <v>13</v>
      </c>
      <c r="N90" s="330">
        <v>29</v>
      </c>
      <c r="O90" s="331">
        <f>(N90)/D90</f>
        <v>0.17575757575757575</v>
      </c>
    </row>
    <row r="91" spans="1:15" ht="36" x14ac:dyDescent="0.25">
      <c r="A91" s="2" t="e">
        <f t="shared" si="4"/>
        <v>#REF!</v>
      </c>
      <c r="B91" s="431">
        <v>5705</v>
      </c>
      <c r="C91" s="327" t="s">
        <v>93</v>
      </c>
      <c r="D91" s="328">
        <v>87</v>
      </c>
      <c r="E91" s="329">
        <v>75</v>
      </c>
      <c r="F91" s="328"/>
      <c r="G91" s="328">
        <f>E91+F91</f>
        <v>75</v>
      </c>
      <c r="H91" s="328"/>
      <c r="I91" s="328">
        <f>G91+H91</f>
        <v>75</v>
      </c>
      <c r="J91" s="328"/>
      <c r="K91" s="328">
        <f>I91+J91</f>
        <v>75</v>
      </c>
      <c r="L91" s="330"/>
      <c r="M91" s="330">
        <v>15</v>
      </c>
      <c r="N91" s="330">
        <v>15</v>
      </c>
      <c r="O91" s="331">
        <f>(N91)/D91</f>
        <v>0.17241379310344829</v>
      </c>
    </row>
    <row r="92" spans="1:15" ht="36" x14ac:dyDescent="0.25">
      <c r="A92" s="2" t="e">
        <f t="shared" si="4"/>
        <v>#REF!</v>
      </c>
      <c r="B92" s="431">
        <v>6009</v>
      </c>
      <c r="C92" s="327" t="s">
        <v>105</v>
      </c>
      <c r="D92" s="328">
        <v>35</v>
      </c>
      <c r="E92" s="329">
        <v>3</v>
      </c>
      <c r="F92" s="328"/>
      <c r="G92" s="328">
        <f>E92+F92</f>
        <v>3</v>
      </c>
      <c r="H92" s="328"/>
      <c r="I92" s="328">
        <f>G92+H92</f>
        <v>3</v>
      </c>
      <c r="J92" s="328"/>
      <c r="K92" s="328">
        <f>I92+J92</f>
        <v>3</v>
      </c>
      <c r="L92" s="330">
        <v>3</v>
      </c>
      <c r="M92" s="330">
        <v>4</v>
      </c>
      <c r="N92" s="330">
        <v>4</v>
      </c>
      <c r="O92" s="331">
        <f>(N92)/D92</f>
        <v>0.11428571428571428</v>
      </c>
    </row>
    <row r="93" spans="1:15" ht="36" x14ac:dyDescent="0.25">
      <c r="A93" s="2" t="e">
        <f t="shared" si="4"/>
        <v>#REF!</v>
      </c>
      <c r="B93" s="432">
        <v>802</v>
      </c>
      <c r="C93" s="327" t="s">
        <v>19</v>
      </c>
      <c r="D93" s="328">
        <v>33</v>
      </c>
      <c r="E93" s="329">
        <v>0</v>
      </c>
      <c r="F93" s="328"/>
      <c r="G93" s="328">
        <f>E93+F93</f>
        <v>0</v>
      </c>
      <c r="H93" s="328"/>
      <c r="I93" s="328">
        <f>G93+H93</f>
        <v>0</v>
      </c>
      <c r="J93" s="328"/>
      <c r="K93" s="328">
        <f>I93+J93</f>
        <v>0</v>
      </c>
      <c r="L93" s="330">
        <v>0</v>
      </c>
      <c r="M93" s="330">
        <v>3</v>
      </c>
      <c r="N93" s="330">
        <v>3</v>
      </c>
      <c r="O93" s="331">
        <f>(N93)/D93</f>
        <v>9.0909090909090912E-2</v>
      </c>
    </row>
    <row r="94" spans="1:15" ht="36" x14ac:dyDescent="0.25">
      <c r="A94" s="2" t="e">
        <f t="shared" si="4"/>
        <v>#REF!</v>
      </c>
      <c r="B94" s="430">
        <v>6025</v>
      </c>
      <c r="C94" s="327" t="s">
        <v>113</v>
      </c>
      <c r="D94" s="328">
        <v>80</v>
      </c>
      <c r="E94" s="329">
        <v>0</v>
      </c>
      <c r="F94" s="328"/>
      <c r="G94" s="328">
        <f>E94+F94</f>
        <v>0</v>
      </c>
      <c r="H94" s="328"/>
      <c r="I94" s="328">
        <f>G94+H94</f>
        <v>0</v>
      </c>
      <c r="J94" s="328"/>
      <c r="K94" s="328">
        <f>I94+J94</f>
        <v>0</v>
      </c>
      <c r="L94" s="330">
        <v>0</v>
      </c>
      <c r="M94" s="330">
        <v>0</v>
      </c>
      <c r="N94" s="330">
        <v>3</v>
      </c>
      <c r="O94" s="331">
        <f>(N94)/D94</f>
        <v>3.7499999999999999E-2</v>
      </c>
    </row>
    <row r="95" spans="1:15" ht="36" customHeight="1" x14ac:dyDescent="0.25">
      <c r="A95" s="2" t="e">
        <f t="shared" si="4"/>
        <v>#REF!</v>
      </c>
      <c r="B95" s="433">
        <v>302</v>
      </c>
      <c r="C95" s="332" t="s">
        <v>14</v>
      </c>
      <c r="D95" s="333">
        <v>3</v>
      </c>
      <c r="E95" s="334">
        <v>0</v>
      </c>
      <c r="F95" s="333"/>
      <c r="G95" s="333">
        <f>E95+F95</f>
        <v>0</v>
      </c>
      <c r="H95" s="333"/>
      <c r="I95" s="333">
        <f>G95+H95</f>
        <v>0</v>
      </c>
      <c r="J95" s="333"/>
      <c r="K95" s="333">
        <f>I95+J95</f>
        <v>0</v>
      </c>
      <c r="L95" s="335">
        <v>0</v>
      </c>
      <c r="M95" s="335">
        <v>0</v>
      </c>
      <c r="N95" s="335">
        <v>0</v>
      </c>
      <c r="O95" s="336">
        <f>(N95)/D95</f>
        <v>0</v>
      </c>
    </row>
    <row r="96" spans="1:15" ht="36" customHeight="1" x14ac:dyDescent="0.3">
      <c r="A96" s="2" t="e">
        <f t="shared" si="4"/>
        <v>#REF!</v>
      </c>
      <c r="B96" s="434">
        <v>1802</v>
      </c>
      <c r="C96" s="332" t="s">
        <v>29</v>
      </c>
      <c r="D96" s="333">
        <v>39</v>
      </c>
      <c r="E96" s="334"/>
      <c r="F96" s="333"/>
      <c r="G96" s="333">
        <f>E96+F96</f>
        <v>0</v>
      </c>
      <c r="H96" s="333"/>
      <c r="I96" s="333">
        <f>G96+H96</f>
        <v>0</v>
      </c>
      <c r="J96" s="333"/>
      <c r="K96" s="333">
        <f>I96+J96</f>
        <v>0</v>
      </c>
      <c r="L96" s="335">
        <v>0</v>
      </c>
      <c r="M96" s="335">
        <v>0</v>
      </c>
      <c r="N96" s="335">
        <v>0</v>
      </c>
      <c r="O96" s="336">
        <f>(N96)/D96</f>
        <v>0</v>
      </c>
    </row>
    <row r="97" spans="1:15" ht="36" x14ac:dyDescent="0.25">
      <c r="A97" s="2" t="e">
        <f t="shared" si="4"/>
        <v>#REF!</v>
      </c>
      <c r="B97" s="433">
        <v>2102</v>
      </c>
      <c r="C97" s="332" t="s">
        <v>32</v>
      </c>
      <c r="D97" s="333">
        <v>47</v>
      </c>
      <c r="E97" s="334"/>
      <c r="F97" s="333"/>
      <c r="G97" s="333">
        <f>E97+F97</f>
        <v>0</v>
      </c>
      <c r="H97" s="333"/>
      <c r="I97" s="333">
        <f>G97+H97</f>
        <v>0</v>
      </c>
      <c r="J97" s="333"/>
      <c r="K97" s="333">
        <f>I97+J97</f>
        <v>0</v>
      </c>
      <c r="L97" s="335">
        <v>0</v>
      </c>
      <c r="M97" s="335">
        <v>0</v>
      </c>
      <c r="N97" s="335">
        <v>0</v>
      </c>
      <c r="O97" s="336">
        <f>(N97)/D97</f>
        <v>0</v>
      </c>
    </row>
    <row r="98" spans="1:15" ht="36" x14ac:dyDescent="0.25">
      <c r="A98" s="2" t="e">
        <f t="shared" si="4"/>
        <v>#REF!</v>
      </c>
      <c r="B98" s="435">
        <v>4051</v>
      </c>
      <c r="C98" s="332" t="s">
        <v>69</v>
      </c>
      <c r="D98" s="333">
        <v>1</v>
      </c>
      <c r="E98" s="337">
        <v>0</v>
      </c>
      <c r="F98" s="333"/>
      <c r="G98" s="333">
        <f>E98+F98</f>
        <v>0</v>
      </c>
      <c r="H98" s="333"/>
      <c r="I98" s="333">
        <f>G98+H98</f>
        <v>0</v>
      </c>
      <c r="J98" s="333"/>
      <c r="K98" s="333">
        <f>I98+J98</f>
        <v>0</v>
      </c>
      <c r="L98" s="335">
        <v>0</v>
      </c>
      <c r="M98" s="335">
        <v>0</v>
      </c>
      <c r="N98" s="335">
        <v>0</v>
      </c>
      <c r="O98" s="336">
        <f>(N98)/D98</f>
        <v>0</v>
      </c>
    </row>
    <row r="99" spans="1:15" ht="36" x14ac:dyDescent="0.25">
      <c r="A99" s="2" t="e">
        <f t="shared" si="4"/>
        <v>#REF!</v>
      </c>
      <c r="B99" s="435">
        <v>4098</v>
      </c>
      <c r="C99" s="332" t="s">
        <v>71</v>
      </c>
      <c r="D99" s="333">
        <v>153</v>
      </c>
      <c r="E99" s="334">
        <v>0</v>
      </c>
      <c r="F99" s="333"/>
      <c r="G99" s="333">
        <f>E99+F99</f>
        <v>0</v>
      </c>
      <c r="H99" s="333"/>
      <c r="I99" s="333">
        <f>G99+H99</f>
        <v>0</v>
      </c>
      <c r="J99" s="333"/>
      <c r="K99" s="333">
        <f>I99+J99</f>
        <v>0</v>
      </c>
      <c r="L99" s="335">
        <v>0</v>
      </c>
      <c r="M99" s="335">
        <v>0</v>
      </c>
      <c r="N99" s="335">
        <v>0</v>
      </c>
      <c r="O99" s="336">
        <f>(N99)/D99</f>
        <v>0</v>
      </c>
    </row>
    <row r="100" spans="1:15" ht="36" x14ac:dyDescent="0.25">
      <c r="A100" s="2" t="e">
        <f t="shared" si="4"/>
        <v>#REF!</v>
      </c>
      <c r="B100" s="436">
        <v>5025</v>
      </c>
      <c r="C100" s="332" t="s">
        <v>79</v>
      </c>
      <c r="D100" s="333">
        <v>21</v>
      </c>
      <c r="E100" s="334">
        <v>0</v>
      </c>
      <c r="F100" s="333"/>
      <c r="G100" s="333">
        <f>E100+F100</f>
        <v>0</v>
      </c>
      <c r="H100" s="333"/>
      <c r="I100" s="333">
        <f>G100+H100</f>
        <v>0</v>
      </c>
      <c r="J100" s="333"/>
      <c r="K100" s="333">
        <f>I100+J100</f>
        <v>0</v>
      </c>
      <c r="L100" s="335">
        <v>0</v>
      </c>
      <c r="M100" s="335">
        <v>0</v>
      </c>
      <c r="N100" s="335">
        <v>0</v>
      </c>
      <c r="O100" s="336">
        <f>(N100)/D100</f>
        <v>0</v>
      </c>
    </row>
    <row r="101" spans="1:15" ht="26.25" customHeight="1" x14ac:dyDescent="0.25">
      <c r="A101" s="2" t="e">
        <f t="shared" si="4"/>
        <v>#REF!</v>
      </c>
      <c r="B101" s="433">
        <v>5905</v>
      </c>
      <c r="C101" s="332" t="s">
        <v>101</v>
      </c>
      <c r="D101" s="333">
        <v>10</v>
      </c>
      <c r="E101" s="334">
        <v>0</v>
      </c>
      <c r="F101" s="333"/>
      <c r="G101" s="333">
        <f>E101+F101</f>
        <v>0</v>
      </c>
      <c r="H101" s="333"/>
      <c r="I101" s="333">
        <f>G101+H101</f>
        <v>0</v>
      </c>
      <c r="J101" s="333"/>
      <c r="K101" s="333">
        <f>I101+J101</f>
        <v>0</v>
      </c>
      <c r="L101" s="335">
        <v>0</v>
      </c>
      <c r="M101" s="335">
        <v>0</v>
      </c>
      <c r="N101" s="335">
        <v>0</v>
      </c>
      <c r="O101" s="336">
        <f>(N101)/D101</f>
        <v>0</v>
      </c>
    </row>
    <row r="102" spans="1:15" ht="36" x14ac:dyDescent="0.25">
      <c r="A102" s="2" t="e">
        <f t="shared" si="4"/>
        <v>#REF!</v>
      </c>
      <c r="B102" s="436">
        <v>6010</v>
      </c>
      <c r="C102" s="332" t="s">
        <v>106</v>
      </c>
      <c r="D102" s="333">
        <v>1</v>
      </c>
      <c r="E102" s="334">
        <v>0</v>
      </c>
      <c r="F102" s="333"/>
      <c r="G102" s="333">
        <f>E102+F102</f>
        <v>0</v>
      </c>
      <c r="H102" s="333"/>
      <c r="I102" s="333"/>
      <c r="J102" s="333"/>
      <c r="K102" s="333"/>
      <c r="L102" s="335"/>
      <c r="M102" s="335">
        <v>0</v>
      </c>
      <c r="N102" s="335">
        <v>0</v>
      </c>
      <c r="O102" s="336">
        <f>(N102)/D102</f>
        <v>0</v>
      </c>
    </row>
    <row r="103" spans="1:15" ht="36" x14ac:dyDescent="0.25">
      <c r="A103" s="2" t="e">
        <f>#REF!+1</f>
        <v>#REF!</v>
      </c>
      <c r="B103" s="436">
        <v>6015</v>
      </c>
      <c r="C103" s="332" t="s">
        <v>109</v>
      </c>
      <c r="D103" s="333">
        <v>77</v>
      </c>
      <c r="E103" s="334">
        <v>0</v>
      </c>
      <c r="F103" s="333"/>
      <c r="G103" s="333">
        <f>E103+F103</f>
        <v>0</v>
      </c>
      <c r="H103" s="333"/>
      <c r="I103" s="333">
        <f>G103+H103</f>
        <v>0</v>
      </c>
      <c r="J103" s="333"/>
      <c r="K103" s="333">
        <f>I103+J103</f>
        <v>0</v>
      </c>
      <c r="L103" s="335">
        <v>0</v>
      </c>
      <c r="M103" s="335">
        <v>0</v>
      </c>
      <c r="N103" s="335">
        <v>0</v>
      </c>
      <c r="O103" s="336">
        <f>(N103)/D103</f>
        <v>0</v>
      </c>
    </row>
    <row r="104" spans="1:15" ht="36" x14ac:dyDescent="0.25">
      <c r="A104" s="2" t="e">
        <f>A103+1</f>
        <v>#REF!</v>
      </c>
      <c r="B104" s="437">
        <v>6016</v>
      </c>
      <c r="C104" s="332" t="s">
        <v>110</v>
      </c>
      <c r="D104" s="333">
        <v>110</v>
      </c>
      <c r="E104" s="334">
        <v>0</v>
      </c>
      <c r="F104" s="333"/>
      <c r="G104" s="333">
        <f>E104+F104</f>
        <v>0</v>
      </c>
      <c r="H104" s="333"/>
      <c r="I104" s="333">
        <f>G104+H104</f>
        <v>0</v>
      </c>
      <c r="J104" s="333"/>
      <c r="K104" s="333">
        <f>I104+J104</f>
        <v>0</v>
      </c>
      <c r="L104" s="335">
        <v>0</v>
      </c>
      <c r="M104" s="335">
        <v>0</v>
      </c>
      <c r="N104" s="335">
        <v>0</v>
      </c>
      <c r="O104" s="336">
        <f>(N104)/D104</f>
        <v>0</v>
      </c>
    </row>
    <row r="105" spans="1:15" ht="36.75" thickBot="1" x14ac:dyDescent="0.3">
      <c r="A105" s="2" t="e">
        <f>A104+1</f>
        <v>#REF!</v>
      </c>
      <c r="B105" s="436">
        <v>6021</v>
      </c>
      <c r="C105" s="332" t="s">
        <v>111</v>
      </c>
      <c r="D105" s="333">
        <v>96</v>
      </c>
      <c r="E105" s="334">
        <v>0</v>
      </c>
      <c r="F105" s="333"/>
      <c r="G105" s="333">
        <f>E105+F105</f>
        <v>0</v>
      </c>
      <c r="H105" s="333"/>
      <c r="I105" s="333">
        <f>G105+H105</f>
        <v>0</v>
      </c>
      <c r="J105" s="333"/>
      <c r="K105" s="333">
        <f>I105+J105</f>
        <v>0</v>
      </c>
      <c r="L105" s="335">
        <v>0</v>
      </c>
      <c r="M105" s="335">
        <v>0</v>
      </c>
      <c r="N105" s="335">
        <v>0</v>
      </c>
      <c r="O105" s="336">
        <f>(N105)/D105</f>
        <v>0</v>
      </c>
    </row>
    <row r="106" spans="1:15" x14ac:dyDescent="0.25">
      <c r="A106" s="25" t="s">
        <v>2</v>
      </c>
      <c r="B106" s="26"/>
      <c r="C106" s="27"/>
      <c r="D106" s="6">
        <f>SUM(D104:D105)</f>
        <v>206</v>
      </c>
      <c r="E106" s="6">
        <f>SUM(E104:E105)</f>
        <v>0</v>
      </c>
      <c r="F106" s="6">
        <f>SUM(F104:F105)</f>
        <v>0</v>
      </c>
      <c r="G106" s="6">
        <f>SUM(G104:G105)</f>
        <v>0</v>
      </c>
      <c r="H106" s="6">
        <f>SUM(H104:H105)</f>
        <v>0</v>
      </c>
      <c r="I106" s="6">
        <f>SUM(I104:I105)</f>
        <v>0</v>
      </c>
      <c r="J106" s="6">
        <f>SUM(J104:J105)</f>
        <v>0</v>
      </c>
      <c r="K106" s="6">
        <f>SUM(K104:K105)</f>
        <v>0</v>
      </c>
      <c r="L106" s="6"/>
      <c r="M106" s="6"/>
      <c r="N106" s="6"/>
      <c r="O106" s="7"/>
    </row>
  </sheetData>
  <autoFilter ref="B3:O3">
    <sortState ref="B4:O106">
      <sortCondition descending="1" ref="O3"/>
    </sortState>
  </autoFilter>
  <sortState ref="A4:M106">
    <sortCondition ref="B4"/>
  </sortState>
  <pageMargins left="0" right="0" top="0.74803149606299213" bottom="0.74803149606299213" header="0.31496062992125984" footer="0.31496062992125984"/>
  <pageSetup paperSize="9" scale="4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topLeftCell="A7" zoomScale="73" zoomScaleNormal="73" zoomScaleSheetLayoutView="75" workbookViewId="0">
      <selection activeCell="AP11" sqref="AP11"/>
    </sheetView>
  </sheetViews>
  <sheetFormatPr defaultRowHeight="15" x14ac:dyDescent="0.25"/>
  <cols>
    <col min="1" max="1" width="9.5703125" customWidth="1"/>
    <col min="2" max="2" width="45.7109375" customWidth="1"/>
    <col min="3" max="3" width="0" hidden="1" customWidth="1"/>
    <col min="4" max="7" width="13.7109375" hidden="1" customWidth="1"/>
    <col min="8" max="8" width="11.140625" hidden="1" customWidth="1"/>
    <col min="9" max="9" width="12.7109375" hidden="1" customWidth="1"/>
    <col min="10" max="10" width="15.140625" hidden="1" customWidth="1"/>
    <col min="11" max="11" width="13.5703125" hidden="1" customWidth="1"/>
    <col min="12" max="12" width="0" hidden="1" customWidth="1"/>
    <col min="13" max="13" width="11.140625" hidden="1" customWidth="1"/>
    <col min="14" max="14" width="12.7109375" hidden="1" customWidth="1"/>
    <col min="15" max="15" width="15.140625" hidden="1" customWidth="1"/>
    <col min="16" max="16" width="13.5703125" hidden="1" customWidth="1"/>
    <col min="17" max="17" width="0" hidden="1" customWidth="1"/>
    <col min="19" max="19" width="11.7109375" customWidth="1"/>
    <col min="20" max="20" width="15.140625" customWidth="1"/>
    <col min="21" max="21" width="14.28515625" customWidth="1"/>
    <col min="23" max="23" width="13.140625" customWidth="1"/>
    <col min="25" max="25" width="11.7109375" customWidth="1"/>
    <col min="26" max="26" width="15.140625" customWidth="1"/>
    <col min="27" max="27" width="14.28515625" customWidth="1"/>
    <col min="29" max="29" width="13.140625" customWidth="1"/>
    <col min="35" max="35" width="10.85546875" customWidth="1"/>
  </cols>
  <sheetData>
    <row r="1" spans="1:35" ht="126.75" customHeight="1" thickBot="1" x14ac:dyDescent="0.3"/>
    <row r="2" spans="1:35" ht="52.5" customHeight="1" thickBot="1" x14ac:dyDescent="0.3">
      <c r="A2" s="469" t="s">
        <v>134</v>
      </c>
      <c r="B2" s="467" t="s">
        <v>6</v>
      </c>
      <c r="C2" s="462" t="s">
        <v>145</v>
      </c>
      <c r="D2" s="463"/>
      <c r="E2" s="463"/>
      <c r="F2" s="463"/>
      <c r="G2" s="464"/>
      <c r="H2" s="462" t="s">
        <v>140</v>
      </c>
      <c r="I2" s="463"/>
      <c r="J2" s="463"/>
      <c r="K2" s="463"/>
      <c r="L2" s="471"/>
      <c r="M2" s="462" t="s">
        <v>146</v>
      </c>
      <c r="N2" s="463"/>
      <c r="O2" s="463"/>
      <c r="P2" s="463"/>
      <c r="Q2" s="464"/>
      <c r="R2" s="462" t="s">
        <v>163</v>
      </c>
      <c r="S2" s="463"/>
      <c r="T2" s="463"/>
      <c r="U2" s="463"/>
      <c r="V2" s="464"/>
      <c r="W2" s="465" t="s">
        <v>4</v>
      </c>
      <c r="X2" s="462" t="s">
        <v>258</v>
      </c>
      <c r="Y2" s="463"/>
      <c r="Z2" s="463"/>
      <c r="AA2" s="463"/>
      <c r="AB2" s="464"/>
      <c r="AC2" s="465" t="s">
        <v>4</v>
      </c>
      <c r="AD2" s="462" t="s">
        <v>263</v>
      </c>
      <c r="AE2" s="463"/>
      <c r="AF2" s="463"/>
      <c r="AG2" s="463"/>
      <c r="AH2" s="464"/>
      <c r="AI2" s="465" t="s">
        <v>4</v>
      </c>
    </row>
    <row r="3" spans="1:35" ht="35.25" customHeight="1" thickBot="1" x14ac:dyDescent="0.3">
      <c r="A3" s="470"/>
      <c r="B3" s="468"/>
      <c r="C3" s="42" t="s">
        <v>139</v>
      </c>
      <c r="D3" s="40" t="s">
        <v>135</v>
      </c>
      <c r="E3" s="40" t="s">
        <v>136</v>
      </c>
      <c r="F3" s="40" t="s">
        <v>137</v>
      </c>
      <c r="G3" s="43" t="s">
        <v>138</v>
      </c>
      <c r="H3" s="40" t="s">
        <v>139</v>
      </c>
      <c r="I3" s="40" t="s">
        <v>135</v>
      </c>
      <c r="J3" s="40" t="s">
        <v>136</v>
      </c>
      <c r="K3" s="40" t="s">
        <v>137</v>
      </c>
      <c r="L3" s="41" t="s">
        <v>138</v>
      </c>
      <c r="M3" s="42" t="s">
        <v>139</v>
      </c>
      <c r="N3" s="40" t="s">
        <v>135</v>
      </c>
      <c r="O3" s="40" t="s">
        <v>136</v>
      </c>
      <c r="P3" s="40" t="s">
        <v>137</v>
      </c>
      <c r="Q3" s="43" t="s">
        <v>138</v>
      </c>
      <c r="R3" s="38" t="s">
        <v>139</v>
      </c>
      <c r="S3" s="33" t="s">
        <v>135</v>
      </c>
      <c r="T3" s="33" t="s">
        <v>136</v>
      </c>
      <c r="U3" s="33" t="s">
        <v>137</v>
      </c>
      <c r="V3" s="34" t="s">
        <v>138</v>
      </c>
      <c r="W3" s="466"/>
      <c r="X3" s="38" t="s">
        <v>139</v>
      </c>
      <c r="Y3" s="33" t="s">
        <v>135</v>
      </c>
      <c r="Z3" s="33" t="s">
        <v>136</v>
      </c>
      <c r="AA3" s="33" t="s">
        <v>137</v>
      </c>
      <c r="AB3" s="34" t="s">
        <v>138</v>
      </c>
      <c r="AC3" s="466"/>
      <c r="AD3" s="38" t="s">
        <v>139</v>
      </c>
      <c r="AE3" s="33" t="s">
        <v>135</v>
      </c>
      <c r="AF3" s="33" t="s">
        <v>136</v>
      </c>
      <c r="AG3" s="33" t="s">
        <v>137</v>
      </c>
      <c r="AH3" s="34" t="s">
        <v>138</v>
      </c>
      <c r="AI3" s="466"/>
    </row>
    <row r="4" spans="1:35" ht="27.75" customHeight="1" thickBot="1" x14ac:dyDescent="0.3">
      <c r="A4" s="32"/>
      <c r="B4" s="39"/>
      <c r="C4" s="38"/>
      <c r="D4" s="33"/>
      <c r="E4" s="33"/>
      <c r="F4" s="33"/>
      <c r="G4" s="34"/>
      <c r="H4" s="33"/>
      <c r="I4" s="33"/>
      <c r="J4" s="33"/>
      <c r="K4" s="33"/>
      <c r="L4" s="35"/>
      <c r="M4" s="38"/>
      <c r="N4" s="33"/>
      <c r="O4" s="33"/>
      <c r="P4" s="33"/>
      <c r="Q4" s="35"/>
      <c r="R4" s="62"/>
      <c r="S4" s="64"/>
      <c r="T4" s="64"/>
      <c r="U4" s="64"/>
      <c r="V4" s="65"/>
      <c r="W4" s="63"/>
      <c r="X4" s="248"/>
      <c r="Y4" s="64"/>
      <c r="Z4" s="64"/>
      <c r="AA4" s="64"/>
      <c r="AB4" s="65"/>
      <c r="AC4" s="257"/>
      <c r="AD4" s="281"/>
      <c r="AE4" s="64"/>
      <c r="AF4" s="64"/>
      <c r="AG4" s="64"/>
      <c r="AH4" s="65"/>
      <c r="AI4" s="257"/>
    </row>
    <row r="5" spans="1:35" ht="75" x14ac:dyDescent="0.25">
      <c r="A5" s="288">
        <v>9401</v>
      </c>
      <c r="B5" s="289" t="s">
        <v>124</v>
      </c>
      <c r="C5" s="290"/>
      <c r="D5" s="291"/>
      <c r="E5" s="291"/>
      <c r="F5" s="291"/>
      <c r="G5" s="292"/>
      <c r="H5" s="293">
        <v>2</v>
      </c>
      <c r="I5" s="291">
        <v>1</v>
      </c>
      <c r="J5" s="291"/>
      <c r="K5" s="291">
        <v>1</v>
      </c>
      <c r="L5" s="294"/>
      <c r="M5" s="290">
        <f t="shared" ref="M5:M16" si="0">SUM(N5:P5)</f>
        <v>6</v>
      </c>
      <c r="N5" s="291">
        <v>6</v>
      </c>
      <c r="O5" s="291"/>
      <c r="P5" s="291"/>
      <c r="Q5" s="294"/>
      <c r="R5" s="295">
        <v>2</v>
      </c>
      <c r="S5" s="296">
        <v>1</v>
      </c>
      <c r="T5" s="296">
        <v>0</v>
      </c>
      <c r="U5" s="296">
        <v>1</v>
      </c>
      <c r="V5" s="297">
        <v>0</v>
      </c>
      <c r="W5" s="298">
        <f t="shared" ref="W5:W15" si="1">(R5-M5)/R5</f>
        <v>-2</v>
      </c>
      <c r="X5" s="295">
        <v>3</v>
      </c>
      <c r="Y5" s="296">
        <v>3</v>
      </c>
      <c r="Z5" s="296"/>
      <c r="AA5" s="296"/>
      <c r="AB5" s="297"/>
      <c r="AC5" s="299">
        <f t="shared" ref="AC5:AC15" si="2">(X5-R5)/X5</f>
        <v>0.33333333333333331</v>
      </c>
      <c r="AD5" s="295">
        <v>10</v>
      </c>
      <c r="AE5" s="296">
        <v>10</v>
      </c>
      <c r="AF5" s="296"/>
      <c r="AG5" s="296"/>
      <c r="AH5" s="297"/>
      <c r="AI5" s="299">
        <f t="shared" ref="AI5:AI15" si="3">(AD5-X5)/AD5</f>
        <v>0.7</v>
      </c>
    </row>
    <row r="6" spans="1:35" ht="45" x14ac:dyDescent="0.25">
      <c r="A6" s="300">
        <v>6025</v>
      </c>
      <c r="B6" s="301" t="s">
        <v>113</v>
      </c>
      <c r="C6" s="302"/>
      <c r="D6" s="303"/>
      <c r="E6" s="304"/>
      <c r="F6" s="304"/>
      <c r="G6" s="305"/>
      <c r="H6" s="303"/>
      <c r="I6" s="303"/>
      <c r="J6" s="304"/>
      <c r="K6" s="304"/>
      <c r="L6" s="306"/>
      <c r="M6" s="302">
        <f t="shared" si="0"/>
        <v>0</v>
      </c>
      <c r="N6" s="303"/>
      <c r="O6" s="304"/>
      <c r="P6" s="304"/>
      <c r="Q6" s="306"/>
      <c r="R6" s="302">
        <v>1</v>
      </c>
      <c r="S6" s="304">
        <v>1</v>
      </c>
      <c r="T6" s="304"/>
      <c r="U6" s="304"/>
      <c r="V6" s="305">
        <v>1</v>
      </c>
      <c r="W6" s="299">
        <f t="shared" si="1"/>
        <v>1</v>
      </c>
      <c r="X6" s="302">
        <v>3</v>
      </c>
      <c r="Y6" s="304">
        <v>3</v>
      </c>
      <c r="Z6" s="304"/>
      <c r="AA6" s="304"/>
      <c r="AB6" s="305"/>
      <c r="AC6" s="299">
        <f t="shared" si="2"/>
        <v>0.66666666666666663</v>
      </c>
      <c r="AD6" s="302">
        <v>6</v>
      </c>
      <c r="AE6" s="304">
        <v>6</v>
      </c>
      <c r="AF6" s="304"/>
      <c r="AG6" s="304"/>
      <c r="AH6" s="305"/>
      <c r="AI6" s="299">
        <f t="shared" si="3"/>
        <v>0.5</v>
      </c>
    </row>
    <row r="7" spans="1:35" ht="60" x14ac:dyDescent="0.25">
      <c r="A7" s="184">
        <v>6007</v>
      </c>
      <c r="B7" s="258" t="s">
        <v>103</v>
      </c>
      <c r="C7" s="255">
        <v>5</v>
      </c>
      <c r="D7" s="185"/>
      <c r="E7" s="185"/>
      <c r="F7" s="185"/>
      <c r="G7" s="256"/>
      <c r="H7" s="259">
        <v>8</v>
      </c>
      <c r="I7" s="185">
        <v>8</v>
      </c>
      <c r="J7" s="185"/>
      <c r="K7" s="185"/>
      <c r="L7" s="260"/>
      <c r="M7" s="255">
        <f t="shared" si="0"/>
        <v>10</v>
      </c>
      <c r="N7" s="185">
        <v>10</v>
      </c>
      <c r="O7" s="185"/>
      <c r="P7" s="185"/>
      <c r="Q7" s="260"/>
      <c r="R7" s="255">
        <v>17</v>
      </c>
      <c r="S7" s="185">
        <v>17</v>
      </c>
      <c r="T7" s="185">
        <v>0</v>
      </c>
      <c r="U7" s="185">
        <v>0</v>
      </c>
      <c r="V7" s="256">
        <v>0</v>
      </c>
      <c r="W7" s="261">
        <f t="shared" si="1"/>
        <v>0.41176470588235292</v>
      </c>
      <c r="X7" s="255">
        <v>22</v>
      </c>
      <c r="Y7" s="185">
        <v>22</v>
      </c>
      <c r="Z7" s="185"/>
      <c r="AA7" s="185"/>
      <c r="AB7" s="256">
        <v>0</v>
      </c>
      <c r="AC7" s="261">
        <f t="shared" si="2"/>
        <v>0.22727272727272727</v>
      </c>
      <c r="AD7" s="255">
        <v>28</v>
      </c>
      <c r="AE7" s="185">
        <v>28</v>
      </c>
      <c r="AF7" s="185"/>
      <c r="AG7" s="185"/>
      <c r="AH7" s="256">
        <v>0</v>
      </c>
      <c r="AI7" s="261">
        <f t="shared" si="3"/>
        <v>0.21428571428571427</v>
      </c>
    </row>
    <row r="8" spans="1:35" ht="45" x14ac:dyDescent="0.25">
      <c r="A8" s="184">
        <v>6016</v>
      </c>
      <c r="B8" s="258" t="s">
        <v>110</v>
      </c>
      <c r="C8" s="255"/>
      <c r="D8" s="185"/>
      <c r="E8" s="185"/>
      <c r="F8" s="185"/>
      <c r="G8" s="256"/>
      <c r="H8" s="259">
        <v>10</v>
      </c>
      <c r="I8" s="185">
        <v>10</v>
      </c>
      <c r="J8" s="185"/>
      <c r="K8" s="185"/>
      <c r="L8" s="260"/>
      <c r="M8" s="255">
        <f t="shared" si="0"/>
        <v>33</v>
      </c>
      <c r="N8" s="185">
        <v>33</v>
      </c>
      <c r="O8" s="185"/>
      <c r="P8" s="185"/>
      <c r="Q8" s="260"/>
      <c r="R8" s="255">
        <v>82</v>
      </c>
      <c r="S8" s="185">
        <v>82</v>
      </c>
      <c r="T8" s="185">
        <v>0</v>
      </c>
      <c r="U8" s="185">
        <v>0</v>
      </c>
      <c r="V8" s="256">
        <v>82</v>
      </c>
      <c r="W8" s="261">
        <f t="shared" si="1"/>
        <v>0.59756097560975607</v>
      </c>
      <c r="X8" s="255">
        <f>R8+24</f>
        <v>106</v>
      </c>
      <c r="Y8" s="185">
        <f>S8+22</f>
        <v>104</v>
      </c>
      <c r="Z8" s="185">
        <v>1</v>
      </c>
      <c r="AA8" s="185">
        <v>1</v>
      </c>
      <c r="AB8" s="256"/>
      <c r="AC8" s="261">
        <f t="shared" si="2"/>
        <v>0.22641509433962265</v>
      </c>
      <c r="AD8" s="255">
        <f>X8+24</f>
        <v>130</v>
      </c>
      <c r="AE8" s="185">
        <v>128</v>
      </c>
      <c r="AF8" s="185">
        <v>1</v>
      </c>
      <c r="AG8" s="185">
        <v>1</v>
      </c>
      <c r="AH8" s="256"/>
      <c r="AI8" s="261">
        <f t="shared" si="3"/>
        <v>0.18461538461538463</v>
      </c>
    </row>
    <row r="9" spans="1:35" ht="45" x14ac:dyDescent="0.25">
      <c r="A9" s="184">
        <v>5017</v>
      </c>
      <c r="B9" s="258" t="s">
        <v>77</v>
      </c>
      <c r="C9" s="255"/>
      <c r="D9" s="185"/>
      <c r="E9" s="185"/>
      <c r="F9" s="185"/>
      <c r="G9" s="256"/>
      <c r="H9" s="259">
        <v>30</v>
      </c>
      <c r="I9" s="185">
        <v>16</v>
      </c>
      <c r="J9" s="185">
        <v>6</v>
      </c>
      <c r="K9" s="185">
        <v>8</v>
      </c>
      <c r="L9" s="260"/>
      <c r="M9" s="255">
        <f t="shared" si="0"/>
        <v>52</v>
      </c>
      <c r="N9" s="185">
        <v>52</v>
      </c>
      <c r="O9" s="185"/>
      <c r="P9" s="185"/>
      <c r="Q9" s="260"/>
      <c r="R9" s="255">
        <v>69</v>
      </c>
      <c r="S9" s="185">
        <v>19</v>
      </c>
      <c r="T9" s="185">
        <v>6</v>
      </c>
      <c r="U9" s="185">
        <v>44</v>
      </c>
      <c r="V9" s="256">
        <v>0</v>
      </c>
      <c r="W9" s="261">
        <f t="shared" si="1"/>
        <v>0.24637681159420291</v>
      </c>
      <c r="X9" s="255">
        <v>97</v>
      </c>
      <c r="Y9" s="185">
        <v>19</v>
      </c>
      <c r="Z9" s="185">
        <v>6</v>
      </c>
      <c r="AA9" s="185">
        <v>72</v>
      </c>
      <c r="AB9" s="256"/>
      <c r="AC9" s="261">
        <f t="shared" si="2"/>
        <v>0.28865979381443296</v>
      </c>
      <c r="AD9" s="255">
        <v>113</v>
      </c>
      <c r="AE9" s="185">
        <v>19</v>
      </c>
      <c r="AF9" s="185">
        <v>6</v>
      </c>
      <c r="AG9" s="185">
        <v>88</v>
      </c>
      <c r="AH9" s="256"/>
      <c r="AI9" s="261">
        <f t="shared" si="3"/>
        <v>0.1415929203539823</v>
      </c>
    </row>
    <row r="10" spans="1:35" ht="60" x14ac:dyDescent="0.25">
      <c r="A10" s="184">
        <v>6021</v>
      </c>
      <c r="B10" s="258" t="s">
        <v>111</v>
      </c>
      <c r="C10" s="255"/>
      <c r="D10" s="185"/>
      <c r="E10" s="185"/>
      <c r="F10" s="185"/>
      <c r="G10" s="256"/>
      <c r="H10" s="259">
        <v>52</v>
      </c>
      <c r="I10" s="185">
        <v>21</v>
      </c>
      <c r="J10" s="185">
        <v>27</v>
      </c>
      <c r="K10" s="185">
        <v>4</v>
      </c>
      <c r="L10" s="260"/>
      <c r="M10" s="255">
        <f t="shared" si="0"/>
        <v>59</v>
      </c>
      <c r="N10" s="185">
        <v>28</v>
      </c>
      <c r="O10" s="185">
        <v>27</v>
      </c>
      <c r="P10" s="185">
        <v>4</v>
      </c>
      <c r="Q10" s="260"/>
      <c r="R10" s="255">
        <v>69</v>
      </c>
      <c r="S10" s="185">
        <v>22</v>
      </c>
      <c r="T10" s="185">
        <v>39</v>
      </c>
      <c r="U10" s="185">
        <v>8</v>
      </c>
      <c r="V10" s="256">
        <v>0</v>
      </c>
      <c r="W10" s="261">
        <f t="shared" si="1"/>
        <v>0.14492753623188406</v>
      </c>
      <c r="X10" s="255">
        <v>75</v>
      </c>
      <c r="Y10" s="185">
        <v>23</v>
      </c>
      <c r="Z10" s="185">
        <v>43</v>
      </c>
      <c r="AA10" s="185">
        <v>9</v>
      </c>
      <c r="AB10" s="256"/>
      <c r="AC10" s="261">
        <f t="shared" si="2"/>
        <v>0.08</v>
      </c>
      <c r="AD10" s="255">
        <v>86</v>
      </c>
      <c r="AE10" s="185">
        <v>23</v>
      </c>
      <c r="AF10" s="185">
        <v>52</v>
      </c>
      <c r="AG10" s="185">
        <v>11</v>
      </c>
      <c r="AH10" s="256"/>
      <c r="AI10" s="261">
        <f t="shared" si="3"/>
        <v>0.12790697674418605</v>
      </c>
    </row>
    <row r="11" spans="1:35" ht="45" x14ac:dyDescent="0.25">
      <c r="A11" s="184">
        <v>6008</v>
      </c>
      <c r="B11" s="258" t="s">
        <v>104</v>
      </c>
      <c r="C11" s="255"/>
      <c r="D11" s="185"/>
      <c r="E11" s="185"/>
      <c r="F11" s="185"/>
      <c r="G11" s="256"/>
      <c r="H11" s="259">
        <v>4</v>
      </c>
      <c r="I11" s="185">
        <v>4</v>
      </c>
      <c r="J11" s="185"/>
      <c r="K11" s="185"/>
      <c r="L11" s="260">
        <v>4</v>
      </c>
      <c r="M11" s="255">
        <f t="shared" si="0"/>
        <v>7</v>
      </c>
      <c r="N11" s="185">
        <v>7</v>
      </c>
      <c r="O11" s="185"/>
      <c r="P11" s="185"/>
      <c r="Q11" s="260">
        <v>4</v>
      </c>
      <c r="R11" s="255">
        <v>4</v>
      </c>
      <c r="S11" s="185">
        <v>4</v>
      </c>
      <c r="T11" s="185">
        <v>0</v>
      </c>
      <c r="U11" s="185">
        <v>0</v>
      </c>
      <c r="V11" s="256">
        <v>0</v>
      </c>
      <c r="W11" s="261">
        <f t="shared" si="1"/>
        <v>-0.75</v>
      </c>
      <c r="X11" s="255">
        <v>7</v>
      </c>
      <c r="Y11" s="185">
        <v>7</v>
      </c>
      <c r="Z11" s="185"/>
      <c r="AA11" s="185"/>
      <c r="AB11" s="256"/>
      <c r="AC11" s="261">
        <f t="shared" si="2"/>
        <v>0.42857142857142855</v>
      </c>
      <c r="AD11" s="255">
        <v>8</v>
      </c>
      <c r="AE11" s="185">
        <v>8</v>
      </c>
      <c r="AF11" s="185"/>
      <c r="AG11" s="185"/>
      <c r="AH11" s="256"/>
      <c r="AI11" s="261">
        <f t="shared" si="3"/>
        <v>0.125</v>
      </c>
    </row>
    <row r="12" spans="1:35" ht="45" x14ac:dyDescent="0.25">
      <c r="A12" s="307">
        <v>6002</v>
      </c>
      <c r="B12" s="308" t="s">
        <v>10</v>
      </c>
      <c r="C12" s="309">
        <v>16</v>
      </c>
      <c r="D12" s="310"/>
      <c r="E12" s="310"/>
      <c r="F12" s="310"/>
      <c r="G12" s="311"/>
      <c r="H12" s="312">
        <v>32</v>
      </c>
      <c r="I12" s="310">
        <v>14</v>
      </c>
      <c r="J12" s="310">
        <v>12</v>
      </c>
      <c r="K12" s="310">
        <v>6</v>
      </c>
      <c r="L12" s="313"/>
      <c r="M12" s="309">
        <f t="shared" si="0"/>
        <v>64</v>
      </c>
      <c r="N12" s="310">
        <v>46</v>
      </c>
      <c r="O12" s="310">
        <v>12</v>
      </c>
      <c r="P12" s="310">
        <v>6</v>
      </c>
      <c r="Q12" s="313"/>
      <c r="R12" s="309">
        <v>84</v>
      </c>
      <c r="S12" s="310">
        <v>36</v>
      </c>
      <c r="T12" s="310">
        <v>33</v>
      </c>
      <c r="U12" s="310">
        <v>15</v>
      </c>
      <c r="V12" s="311">
        <v>19</v>
      </c>
      <c r="W12" s="314">
        <f t="shared" si="1"/>
        <v>0.23809523809523808</v>
      </c>
      <c r="X12" s="309">
        <v>106</v>
      </c>
      <c r="Y12" s="310">
        <v>53</v>
      </c>
      <c r="Z12" s="310">
        <f>T12+3</f>
        <v>36</v>
      </c>
      <c r="AA12" s="310">
        <f>U12+2</f>
        <v>17</v>
      </c>
      <c r="AB12" s="311"/>
      <c r="AC12" s="314">
        <f t="shared" si="2"/>
        <v>0.20754716981132076</v>
      </c>
      <c r="AD12" s="309">
        <v>120</v>
      </c>
      <c r="AE12" s="310">
        <v>61</v>
      </c>
      <c r="AF12" s="310">
        <v>39</v>
      </c>
      <c r="AG12" s="310">
        <v>20</v>
      </c>
      <c r="AH12" s="311"/>
      <c r="AI12" s="314">
        <f t="shared" si="3"/>
        <v>0.11666666666666667</v>
      </c>
    </row>
    <row r="13" spans="1:35" ht="60" x14ac:dyDescent="0.25">
      <c r="A13" s="307">
        <v>6013</v>
      </c>
      <c r="B13" s="308" t="s">
        <v>108</v>
      </c>
      <c r="C13" s="309">
        <v>12</v>
      </c>
      <c r="D13" s="310"/>
      <c r="E13" s="310"/>
      <c r="F13" s="310"/>
      <c r="G13" s="311"/>
      <c r="H13" s="312">
        <v>13</v>
      </c>
      <c r="I13" s="310">
        <v>13</v>
      </c>
      <c r="J13" s="310"/>
      <c r="K13" s="310"/>
      <c r="L13" s="313"/>
      <c r="M13" s="309">
        <f t="shared" si="0"/>
        <v>23</v>
      </c>
      <c r="N13" s="310">
        <v>23</v>
      </c>
      <c r="O13" s="310"/>
      <c r="P13" s="310"/>
      <c r="Q13" s="313"/>
      <c r="R13" s="309">
        <v>45</v>
      </c>
      <c r="S13" s="310">
        <v>45</v>
      </c>
      <c r="T13" s="310">
        <v>0</v>
      </c>
      <c r="U13" s="310">
        <v>0</v>
      </c>
      <c r="V13" s="311">
        <v>0</v>
      </c>
      <c r="W13" s="314">
        <f t="shared" si="1"/>
        <v>0.48888888888888887</v>
      </c>
      <c r="X13" s="309">
        <v>48</v>
      </c>
      <c r="Y13" s="310">
        <v>48</v>
      </c>
      <c r="Z13" s="315"/>
      <c r="AA13" s="315"/>
      <c r="AB13" s="311"/>
      <c r="AC13" s="314">
        <f t="shared" si="2"/>
        <v>6.25E-2</v>
      </c>
      <c r="AD13" s="309">
        <v>49</v>
      </c>
      <c r="AE13" s="310">
        <v>49</v>
      </c>
      <c r="AF13" s="315"/>
      <c r="AG13" s="315"/>
      <c r="AH13" s="311"/>
      <c r="AI13" s="314">
        <f t="shared" si="3"/>
        <v>2.0408163265306121E-2</v>
      </c>
    </row>
    <row r="14" spans="1:35" ht="60" x14ac:dyDescent="0.25">
      <c r="A14" s="262">
        <v>5002</v>
      </c>
      <c r="B14" s="263" t="s">
        <v>73</v>
      </c>
      <c r="C14" s="264"/>
      <c r="D14" s="265"/>
      <c r="E14" s="265"/>
      <c r="F14" s="265"/>
      <c r="G14" s="266"/>
      <c r="H14" s="267"/>
      <c r="I14" s="265"/>
      <c r="J14" s="265"/>
      <c r="K14" s="265"/>
      <c r="L14" s="268"/>
      <c r="M14" s="264">
        <f t="shared" si="0"/>
        <v>1</v>
      </c>
      <c r="N14" s="265">
        <v>1</v>
      </c>
      <c r="O14" s="265"/>
      <c r="P14" s="265"/>
      <c r="Q14" s="268"/>
      <c r="R14" s="264">
        <v>17</v>
      </c>
      <c r="S14" s="265"/>
      <c r="T14" s="265"/>
      <c r="U14" s="265">
        <v>17</v>
      </c>
      <c r="V14" s="266">
        <v>17</v>
      </c>
      <c r="W14" s="269">
        <f t="shared" si="1"/>
        <v>0.94117647058823528</v>
      </c>
      <c r="X14" s="264">
        <v>17</v>
      </c>
      <c r="Y14" s="265"/>
      <c r="Z14" s="265"/>
      <c r="AA14" s="265">
        <v>17</v>
      </c>
      <c r="AB14" s="266">
        <v>17</v>
      </c>
      <c r="AC14" s="269">
        <f t="shared" si="2"/>
        <v>0</v>
      </c>
      <c r="AD14" s="264">
        <v>17</v>
      </c>
      <c r="AE14" s="265"/>
      <c r="AF14" s="265"/>
      <c r="AG14" s="265">
        <v>17</v>
      </c>
      <c r="AH14" s="266">
        <v>17</v>
      </c>
      <c r="AI14" s="269">
        <f t="shared" si="3"/>
        <v>0</v>
      </c>
    </row>
    <row r="15" spans="1:35" ht="60" x14ac:dyDescent="0.25">
      <c r="A15" s="262">
        <v>4024</v>
      </c>
      <c r="B15" s="263" t="s">
        <v>63</v>
      </c>
      <c r="C15" s="264"/>
      <c r="D15" s="265"/>
      <c r="E15" s="265"/>
      <c r="F15" s="270"/>
      <c r="G15" s="266"/>
      <c r="H15" s="267">
        <v>3</v>
      </c>
      <c r="I15" s="265"/>
      <c r="J15" s="265">
        <v>3</v>
      </c>
      <c r="K15" s="270"/>
      <c r="L15" s="268"/>
      <c r="M15" s="264">
        <f t="shared" si="0"/>
        <v>3</v>
      </c>
      <c r="N15" s="265"/>
      <c r="O15" s="265">
        <v>3</v>
      </c>
      <c r="P15" s="270"/>
      <c r="Q15" s="268"/>
      <c r="R15" s="264">
        <v>3</v>
      </c>
      <c r="S15" s="265">
        <v>3</v>
      </c>
      <c r="T15" s="265">
        <v>0</v>
      </c>
      <c r="U15" s="265">
        <v>0</v>
      </c>
      <c r="V15" s="266">
        <v>0</v>
      </c>
      <c r="W15" s="269">
        <f t="shared" si="1"/>
        <v>0</v>
      </c>
      <c r="X15" s="264">
        <v>3</v>
      </c>
      <c r="Y15" s="265">
        <v>3</v>
      </c>
      <c r="Z15" s="265"/>
      <c r="AA15" s="265"/>
      <c r="AB15" s="266"/>
      <c r="AC15" s="269">
        <f t="shared" si="2"/>
        <v>0</v>
      </c>
      <c r="AD15" s="264">
        <v>3</v>
      </c>
      <c r="AE15" s="265">
        <v>3</v>
      </c>
      <c r="AF15" s="265"/>
      <c r="AG15" s="265"/>
      <c r="AH15" s="266"/>
      <c r="AI15" s="269">
        <f t="shared" si="3"/>
        <v>0</v>
      </c>
    </row>
    <row r="16" spans="1:35" ht="45.75" thickBot="1" x14ac:dyDescent="0.3">
      <c r="A16" s="271">
        <v>5018</v>
      </c>
      <c r="B16" s="272" t="s">
        <v>78</v>
      </c>
      <c r="C16" s="273"/>
      <c r="D16" s="274"/>
      <c r="E16" s="274"/>
      <c r="F16" s="274"/>
      <c r="G16" s="275"/>
      <c r="H16" s="276"/>
      <c r="I16" s="274"/>
      <c r="J16" s="274"/>
      <c r="K16" s="274"/>
      <c r="L16" s="277"/>
      <c r="M16" s="273">
        <f t="shared" si="0"/>
        <v>0</v>
      </c>
      <c r="N16" s="274"/>
      <c r="O16" s="274"/>
      <c r="P16" s="274"/>
      <c r="Q16" s="277"/>
      <c r="R16" s="273">
        <v>0</v>
      </c>
      <c r="S16" s="274">
        <v>0</v>
      </c>
      <c r="T16" s="274">
        <v>0</v>
      </c>
      <c r="U16" s="274">
        <v>0</v>
      </c>
      <c r="V16" s="275">
        <v>0</v>
      </c>
      <c r="W16" s="278">
        <v>0</v>
      </c>
      <c r="X16" s="273">
        <v>0</v>
      </c>
      <c r="Y16" s="274"/>
      <c r="Z16" s="274"/>
      <c r="AA16" s="274"/>
      <c r="AB16" s="275"/>
      <c r="AC16" s="278">
        <v>0</v>
      </c>
      <c r="AD16" s="273">
        <v>0</v>
      </c>
      <c r="AE16" s="274"/>
      <c r="AF16" s="274"/>
      <c r="AG16" s="274"/>
      <c r="AH16" s="275"/>
      <c r="AI16" s="278">
        <v>0</v>
      </c>
    </row>
  </sheetData>
  <autoFilter ref="A4:AI4">
    <sortState ref="A5:AI16">
      <sortCondition descending="1" ref="AI4"/>
    </sortState>
  </autoFilter>
  <mergeCells count="11">
    <mergeCell ref="R2:V2"/>
    <mergeCell ref="B2:B3"/>
    <mergeCell ref="A2:A3"/>
    <mergeCell ref="C2:G2"/>
    <mergeCell ref="H2:L2"/>
    <mergeCell ref="M2:Q2"/>
    <mergeCell ref="AD2:AH2"/>
    <mergeCell ref="AI2:AI3"/>
    <mergeCell ref="X2:AB2"/>
    <mergeCell ref="AC2:AC3"/>
    <mergeCell ref="W2:W3"/>
  </mergeCells>
  <pageMargins left="0" right="0" top="0.15748031496062992" bottom="0.15748031496062992" header="0.31496062992125984" footer="0.31496062992125984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71"/>
  <sheetViews>
    <sheetView topLeftCell="H28" workbookViewId="0">
      <selection activeCell="X36" sqref="X36"/>
    </sheetView>
  </sheetViews>
  <sheetFormatPr defaultColWidth="8.85546875" defaultRowHeight="12.75" x14ac:dyDescent="0.25"/>
  <cols>
    <col min="1" max="1" width="6.140625" style="344" customWidth="1"/>
    <col min="2" max="2" width="8.7109375" style="344" customWidth="1"/>
    <col min="3" max="3" width="10.140625" style="344" customWidth="1"/>
    <col min="4" max="4" width="29.5703125" style="344" customWidth="1"/>
    <col min="5" max="31" width="9.7109375" style="344" customWidth="1"/>
    <col min="32" max="106" width="14.140625" style="344" customWidth="1"/>
    <col min="107" max="107" width="25.42578125" style="344" customWidth="1"/>
    <col min="108" max="108" width="14.140625" style="344" customWidth="1"/>
    <col min="109" max="110" width="0" style="344" hidden="1" customWidth="1"/>
    <col min="111" max="113" width="14.140625" style="344" customWidth="1"/>
    <col min="114" max="115" width="0" style="344" hidden="1" customWidth="1"/>
    <col min="116" max="118" width="14.140625" style="344" customWidth="1"/>
    <col min="119" max="120" width="0" style="344" hidden="1" customWidth="1"/>
    <col min="121" max="121" width="14.140625" style="344" customWidth="1"/>
    <col min="122" max="122" width="21.7109375" style="344" customWidth="1"/>
    <col min="123" max="123" width="17.28515625" style="344" customWidth="1"/>
    <col min="124" max="125" width="0" style="344" hidden="1" customWidth="1"/>
    <col min="126" max="126" width="14.140625" style="344" customWidth="1"/>
    <col min="127" max="127" width="18.140625" style="344" customWidth="1"/>
    <col min="128" max="128" width="14.140625" style="344" customWidth="1"/>
    <col min="129" max="130" width="0" style="344" hidden="1" customWidth="1"/>
    <col min="131" max="132" width="14.140625" style="344" customWidth="1"/>
    <col min="133" max="133" width="22.140625" style="344" customWidth="1"/>
    <col min="134" max="362" width="14.140625" style="344" customWidth="1"/>
    <col min="363" max="363" width="25.42578125" style="344" customWidth="1"/>
    <col min="364" max="364" width="14.140625" style="344" customWidth="1"/>
    <col min="365" max="366" width="0" style="344" hidden="1" customWidth="1"/>
    <col min="367" max="369" width="14.140625" style="344" customWidth="1"/>
    <col min="370" max="371" width="0" style="344" hidden="1" customWidth="1"/>
    <col min="372" max="374" width="14.140625" style="344" customWidth="1"/>
    <col min="375" max="376" width="0" style="344" hidden="1" customWidth="1"/>
    <col min="377" max="377" width="14.140625" style="344" customWidth="1"/>
    <col min="378" max="378" width="21.7109375" style="344" customWidth="1"/>
    <col min="379" max="379" width="17.28515625" style="344" customWidth="1"/>
    <col min="380" max="381" width="0" style="344" hidden="1" customWidth="1"/>
    <col min="382" max="382" width="14.140625" style="344" customWidth="1"/>
    <col min="383" max="383" width="18.140625" style="344" customWidth="1"/>
    <col min="384" max="384" width="14.140625" style="344" customWidth="1"/>
    <col min="385" max="386" width="0" style="344" hidden="1" customWidth="1"/>
    <col min="387" max="388" width="14.140625" style="344" customWidth="1"/>
    <col min="389" max="389" width="22.140625" style="344" customWidth="1"/>
    <col min="390" max="618" width="14.140625" style="344" customWidth="1"/>
    <col min="619" max="619" width="25.42578125" style="344" customWidth="1"/>
    <col min="620" max="620" width="14.140625" style="344" customWidth="1"/>
    <col min="621" max="622" width="0" style="344" hidden="1" customWidth="1"/>
    <col min="623" max="625" width="14.140625" style="344" customWidth="1"/>
    <col min="626" max="627" width="0" style="344" hidden="1" customWidth="1"/>
    <col min="628" max="630" width="14.140625" style="344" customWidth="1"/>
    <col min="631" max="632" width="0" style="344" hidden="1" customWidth="1"/>
    <col min="633" max="633" width="14.140625" style="344" customWidth="1"/>
    <col min="634" max="634" width="21.7109375" style="344" customWidth="1"/>
    <col min="635" max="635" width="17.28515625" style="344" customWidth="1"/>
    <col min="636" max="637" width="0" style="344" hidden="1" customWidth="1"/>
    <col min="638" max="638" width="14.140625" style="344" customWidth="1"/>
    <col min="639" max="639" width="18.140625" style="344" customWidth="1"/>
    <col min="640" max="640" width="14.140625" style="344" customWidth="1"/>
    <col min="641" max="642" width="0" style="344" hidden="1" customWidth="1"/>
    <col min="643" max="644" width="14.140625" style="344" customWidth="1"/>
    <col min="645" max="645" width="22.140625" style="344" customWidth="1"/>
    <col min="646" max="874" width="14.140625" style="344" customWidth="1"/>
    <col min="875" max="875" width="25.42578125" style="344" customWidth="1"/>
    <col min="876" max="876" width="14.140625" style="344" customWidth="1"/>
    <col min="877" max="878" width="0" style="344" hidden="1" customWidth="1"/>
    <col min="879" max="881" width="14.140625" style="344" customWidth="1"/>
    <col min="882" max="883" width="0" style="344" hidden="1" customWidth="1"/>
    <col min="884" max="886" width="14.140625" style="344" customWidth="1"/>
    <col min="887" max="888" width="0" style="344" hidden="1" customWidth="1"/>
    <col min="889" max="889" width="14.140625" style="344" customWidth="1"/>
    <col min="890" max="890" width="21.7109375" style="344" customWidth="1"/>
    <col min="891" max="891" width="17.28515625" style="344" customWidth="1"/>
    <col min="892" max="893" width="0" style="344" hidden="1" customWidth="1"/>
    <col min="894" max="894" width="14.140625" style="344" customWidth="1"/>
    <col min="895" max="895" width="18.140625" style="344" customWidth="1"/>
    <col min="896" max="896" width="14.140625" style="344" customWidth="1"/>
    <col min="897" max="898" width="0" style="344" hidden="1" customWidth="1"/>
    <col min="899" max="900" width="14.140625" style="344" customWidth="1"/>
    <col min="901" max="901" width="22.140625" style="344" customWidth="1"/>
    <col min="902" max="1130" width="14.140625" style="344" customWidth="1"/>
    <col min="1131" max="1131" width="25.42578125" style="344" customWidth="1"/>
    <col min="1132" max="1132" width="14.140625" style="344" customWidth="1"/>
    <col min="1133" max="1134" width="0" style="344" hidden="1" customWidth="1"/>
    <col min="1135" max="1137" width="14.140625" style="344" customWidth="1"/>
    <col min="1138" max="1139" width="0" style="344" hidden="1" customWidth="1"/>
    <col min="1140" max="1142" width="14.140625" style="344" customWidth="1"/>
    <col min="1143" max="1144" width="0" style="344" hidden="1" customWidth="1"/>
    <col min="1145" max="1145" width="14.140625" style="344" customWidth="1"/>
    <col min="1146" max="1146" width="21.7109375" style="344" customWidth="1"/>
    <col min="1147" max="1147" width="17.28515625" style="344" customWidth="1"/>
    <col min="1148" max="1149" width="0" style="344" hidden="1" customWidth="1"/>
    <col min="1150" max="1150" width="14.140625" style="344" customWidth="1"/>
    <col min="1151" max="1151" width="18.140625" style="344" customWidth="1"/>
    <col min="1152" max="1152" width="14.140625" style="344" customWidth="1"/>
    <col min="1153" max="1154" width="0" style="344" hidden="1" customWidth="1"/>
    <col min="1155" max="1156" width="14.140625" style="344" customWidth="1"/>
    <col min="1157" max="1157" width="22.140625" style="344" customWidth="1"/>
    <col min="1158" max="1386" width="14.140625" style="344" customWidth="1"/>
    <col min="1387" max="1387" width="25.42578125" style="344" customWidth="1"/>
    <col min="1388" max="1388" width="14.140625" style="344" customWidth="1"/>
    <col min="1389" max="1390" width="0" style="344" hidden="1" customWidth="1"/>
    <col min="1391" max="1393" width="14.140625" style="344" customWidth="1"/>
    <col min="1394" max="1395" width="0" style="344" hidden="1" customWidth="1"/>
    <col min="1396" max="1398" width="14.140625" style="344" customWidth="1"/>
    <col min="1399" max="1400" width="0" style="344" hidden="1" customWidth="1"/>
    <col min="1401" max="1401" width="14.140625" style="344" customWidth="1"/>
    <col min="1402" max="1402" width="21.7109375" style="344" customWidth="1"/>
    <col min="1403" max="1403" width="17.28515625" style="344" customWidth="1"/>
    <col min="1404" max="1405" width="0" style="344" hidden="1" customWidth="1"/>
    <col min="1406" max="1406" width="14.140625" style="344" customWidth="1"/>
    <col min="1407" max="1407" width="18.140625" style="344" customWidth="1"/>
    <col min="1408" max="1408" width="14.140625" style="344" customWidth="1"/>
    <col min="1409" max="1410" width="0" style="344" hidden="1" customWidth="1"/>
    <col min="1411" max="1412" width="14.140625" style="344" customWidth="1"/>
    <col min="1413" max="1413" width="22.140625" style="344" customWidth="1"/>
    <col min="1414" max="1642" width="14.140625" style="344" customWidth="1"/>
    <col min="1643" max="1643" width="25.42578125" style="344" customWidth="1"/>
    <col min="1644" max="1644" width="14.140625" style="344" customWidth="1"/>
    <col min="1645" max="1646" width="0" style="344" hidden="1" customWidth="1"/>
    <col min="1647" max="1649" width="14.140625" style="344" customWidth="1"/>
    <col min="1650" max="1651" width="0" style="344" hidden="1" customWidth="1"/>
    <col min="1652" max="1654" width="14.140625" style="344" customWidth="1"/>
    <col min="1655" max="1656" width="0" style="344" hidden="1" customWidth="1"/>
    <col min="1657" max="1657" width="14.140625" style="344" customWidth="1"/>
    <col min="1658" max="1658" width="21.7109375" style="344" customWidth="1"/>
    <col min="1659" max="1659" width="17.28515625" style="344" customWidth="1"/>
    <col min="1660" max="1661" width="0" style="344" hidden="1" customWidth="1"/>
    <col min="1662" max="1662" width="14.140625" style="344" customWidth="1"/>
    <col min="1663" max="1663" width="18.140625" style="344" customWidth="1"/>
    <col min="1664" max="1664" width="14.140625" style="344" customWidth="1"/>
    <col min="1665" max="1666" width="0" style="344" hidden="1" customWidth="1"/>
    <col min="1667" max="1668" width="14.140625" style="344" customWidth="1"/>
    <col min="1669" max="1669" width="22.140625" style="344" customWidth="1"/>
    <col min="1670" max="1898" width="14.140625" style="344" customWidth="1"/>
    <col min="1899" max="1899" width="25.42578125" style="344" customWidth="1"/>
    <col min="1900" max="1900" width="14.140625" style="344" customWidth="1"/>
    <col min="1901" max="1902" width="0" style="344" hidden="1" customWidth="1"/>
    <col min="1903" max="1905" width="14.140625" style="344" customWidth="1"/>
    <col min="1906" max="1907" width="0" style="344" hidden="1" customWidth="1"/>
    <col min="1908" max="1910" width="14.140625" style="344" customWidth="1"/>
    <col min="1911" max="1912" width="0" style="344" hidden="1" customWidth="1"/>
    <col min="1913" max="1913" width="14.140625" style="344" customWidth="1"/>
    <col min="1914" max="1914" width="21.7109375" style="344" customWidth="1"/>
    <col min="1915" max="1915" width="17.28515625" style="344" customWidth="1"/>
    <col min="1916" max="1917" width="0" style="344" hidden="1" customWidth="1"/>
    <col min="1918" max="1918" width="14.140625" style="344" customWidth="1"/>
    <col min="1919" max="1919" width="18.140625" style="344" customWidth="1"/>
    <col min="1920" max="1920" width="14.140625" style="344" customWidth="1"/>
    <col min="1921" max="1922" width="0" style="344" hidden="1" customWidth="1"/>
    <col min="1923" max="1924" width="14.140625" style="344" customWidth="1"/>
    <col min="1925" max="1925" width="22.140625" style="344" customWidth="1"/>
    <col min="1926" max="2154" width="14.140625" style="344" customWidth="1"/>
    <col min="2155" max="2155" width="25.42578125" style="344" customWidth="1"/>
    <col min="2156" max="2156" width="14.140625" style="344" customWidth="1"/>
    <col min="2157" max="2158" width="0" style="344" hidden="1" customWidth="1"/>
    <col min="2159" max="2161" width="14.140625" style="344" customWidth="1"/>
    <col min="2162" max="2163" width="0" style="344" hidden="1" customWidth="1"/>
    <col min="2164" max="2166" width="14.140625" style="344" customWidth="1"/>
    <col min="2167" max="2168" width="0" style="344" hidden="1" customWidth="1"/>
    <col min="2169" max="2169" width="14.140625" style="344" customWidth="1"/>
    <col min="2170" max="2170" width="21.7109375" style="344" customWidth="1"/>
    <col min="2171" max="2171" width="17.28515625" style="344" customWidth="1"/>
    <col min="2172" max="2173" width="0" style="344" hidden="1" customWidth="1"/>
    <col min="2174" max="2174" width="14.140625" style="344" customWidth="1"/>
    <col min="2175" max="2175" width="18.140625" style="344" customWidth="1"/>
    <col min="2176" max="2176" width="14.140625" style="344" customWidth="1"/>
    <col min="2177" max="2178" width="0" style="344" hidden="1" customWidth="1"/>
    <col min="2179" max="2180" width="14.140625" style="344" customWidth="1"/>
    <col min="2181" max="2181" width="22.140625" style="344" customWidth="1"/>
    <col min="2182" max="2410" width="14.140625" style="344" customWidth="1"/>
    <col min="2411" max="2411" width="25.42578125" style="344" customWidth="1"/>
    <col min="2412" max="2412" width="14.140625" style="344" customWidth="1"/>
    <col min="2413" max="2414" width="0" style="344" hidden="1" customWidth="1"/>
    <col min="2415" max="2417" width="14.140625" style="344" customWidth="1"/>
    <col min="2418" max="2419" width="0" style="344" hidden="1" customWidth="1"/>
    <col min="2420" max="2422" width="14.140625" style="344" customWidth="1"/>
    <col min="2423" max="2424" width="0" style="344" hidden="1" customWidth="1"/>
    <col min="2425" max="2425" width="14.140625" style="344" customWidth="1"/>
    <col min="2426" max="2426" width="21.7109375" style="344" customWidth="1"/>
    <col min="2427" max="2427" width="17.28515625" style="344" customWidth="1"/>
    <col min="2428" max="2429" width="0" style="344" hidden="1" customWidth="1"/>
    <col min="2430" max="2430" width="14.140625" style="344" customWidth="1"/>
    <col min="2431" max="2431" width="18.140625" style="344" customWidth="1"/>
    <col min="2432" max="2432" width="14.140625" style="344" customWidth="1"/>
    <col min="2433" max="2434" width="0" style="344" hidden="1" customWidth="1"/>
    <col min="2435" max="2436" width="14.140625" style="344" customWidth="1"/>
    <col min="2437" max="2437" width="22.140625" style="344" customWidth="1"/>
    <col min="2438" max="2666" width="14.140625" style="344" customWidth="1"/>
    <col min="2667" max="2667" width="25.42578125" style="344" customWidth="1"/>
    <col min="2668" max="2668" width="14.140625" style="344" customWidth="1"/>
    <col min="2669" max="2670" width="0" style="344" hidden="1" customWidth="1"/>
    <col min="2671" max="2673" width="14.140625" style="344" customWidth="1"/>
    <col min="2674" max="2675" width="0" style="344" hidden="1" customWidth="1"/>
    <col min="2676" max="2678" width="14.140625" style="344" customWidth="1"/>
    <col min="2679" max="2680" width="0" style="344" hidden="1" customWidth="1"/>
    <col min="2681" max="2681" width="14.140625" style="344" customWidth="1"/>
    <col min="2682" max="2682" width="21.7109375" style="344" customWidth="1"/>
    <col min="2683" max="2683" width="17.28515625" style="344" customWidth="1"/>
    <col min="2684" max="2685" width="0" style="344" hidden="1" customWidth="1"/>
    <col min="2686" max="2686" width="14.140625" style="344" customWidth="1"/>
    <col min="2687" max="2687" width="18.140625" style="344" customWidth="1"/>
    <col min="2688" max="2688" width="14.140625" style="344" customWidth="1"/>
    <col min="2689" max="2690" width="0" style="344" hidden="1" customWidth="1"/>
    <col min="2691" max="2692" width="14.140625" style="344" customWidth="1"/>
    <col min="2693" max="2693" width="22.140625" style="344" customWidth="1"/>
    <col min="2694" max="2922" width="14.140625" style="344" customWidth="1"/>
    <col min="2923" max="2923" width="25.42578125" style="344" customWidth="1"/>
    <col min="2924" max="2924" width="14.140625" style="344" customWidth="1"/>
    <col min="2925" max="2926" width="0" style="344" hidden="1" customWidth="1"/>
    <col min="2927" max="2929" width="14.140625" style="344" customWidth="1"/>
    <col min="2930" max="2931" width="0" style="344" hidden="1" customWidth="1"/>
    <col min="2932" max="2934" width="14.140625" style="344" customWidth="1"/>
    <col min="2935" max="2936" width="0" style="344" hidden="1" customWidth="1"/>
    <col min="2937" max="2937" width="14.140625" style="344" customWidth="1"/>
    <col min="2938" max="2938" width="21.7109375" style="344" customWidth="1"/>
    <col min="2939" max="2939" width="17.28515625" style="344" customWidth="1"/>
    <col min="2940" max="2941" width="0" style="344" hidden="1" customWidth="1"/>
    <col min="2942" max="2942" width="14.140625" style="344" customWidth="1"/>
    <col min="2943" max="2943" width="18.140625" style="344" customWidth="1"/>
    <col min="2944" max="2944" width="14.140625" style="344" customWidth="1"/>
    <col min="2945" max="2946" width="0" style="344" hidden="1" customWidth="1"/>
    <col min="2947" max="2948" width="14.140625" style="344" customWidth="1"/>
    <col min="2949" max="2949" width="22.140625" style="344" customWidth="1"/>
    <col min="2950" max="3178" width="14.140625" style="344" customWidth="1"/>
    <col min="3179" max="3179" width="25.42578125" style="344" customWidth="1"/>
    <col min="3180" max="3180" width="14.140625" style="344" customWidth="1"/>
    <col min="3181" max="3182" width="0" style="344" hidden="1" customWidth="1"/>
    <col min="3183" max="3185" width="14.140625" style="344" customWidth="1"/>
    <col min="3186" max="3187" width="0" style="344" hidden="1" customWidth="1"/>
    <col min="3188" max="3190" width="14.140625" style="344" customWidth="1"/>
    <col min="3191" max="3192" width="0" style="344" hidden="1" customWidth="1"/>
    <col min="3193" max="3193" width="14.140625" style="344" customWidth="1"/>
    <col min="3194" max="3194" width="21.7109375" style="344" customWidth="1"/>
    <col min="3195" max="3195" width="17.28515625" style="344" customWidth="1"/>
    <col min="3196" max="3197" width="0" style="344" hidden="1" customWidth="1"/>
    <col min="3198" max="3198" width="14.140625" style="344" customWidth="1"/>
    <col min="3199" max="3199" width="18.140625" style="344" customWidth="1"/>
    <col min="3200" max="3200" width="14.140625" style="344" customWidth="1"/>
    <col min="3201" max="3202" width="0" style="344" hidden="1" customWidth="1"/>
    <col min="3203" max="3204" width="14.140625" style="344" customWidth="1"/>
    <col min="3205" max="3205" width="22.140625" style="344" customWidth="1"/>
    <col min="3206" max="3434" width="14.140625" style="344" customWidth="1"/>
    <col min="3435" max="3435" width="25.42578125" style="344" customWidth="1"/>
    <col min="3436" max="3436" width="14.140625" style="344" customWidth="1"/>
    <col min="3437" max="3438" width="0" style="344" hidden="1" customWidth="1"/>
    <col min="3439" max="3441" width="14.140625" style="344" customWidth="1"/>
    <col min="3442" max="3443" width="0" style="344" hidden="1" customWidth="1"/>
    <col min="3444" max="3446" width="14.140625" style="344" customWidth="1"/>
    <col min="3447" max="3448" width="0" style="344" hidden="1" customWidth="1"/>
    <col min="3449" max="3449" width="14.140625" style="344" customWidth="1"/>
    <col min="3450" max="3450" width="21.7109375" style="344" customWidth="1"/>
    <col min="3451" max="3451" width="17.28515625" style="344" customWidth="1"/>
    <col min="3452" max="3453" width="0" style="344" hidden="1" customWidth="1"/>
    <col min="3454" max="3454" width="14.140625" style="344" customWidth="1"/>
    <col min="3455" max="3455" width="18.140625" style="344" customWidth="1"/>
    <col min="3456" max="3456" width="14.140625" style="344" customWidth="1"/>
    <col min="3457" max="3458" width="0" style="344" hidden="1" customWidth="1"/>
    <col min="3459" max="3460" width="14.140625" style="344" customWidth="1"/>
    <col min="3461" max="3461" width="22.140625" style="344" customWidth="1"/>
    <col min="3462" max="3690" width="14.140625" style="344" customWidth="1"/>
    <col min="3691" max="3691" width="25.42578125" style="344" customWidth="1"/>
    <col min="3692" max="3692" width="14.140625" style="344" customWidth="1"/>
    <col min="3693" max="3694" width="0" style="344" hidden="1" customWidth="1"/>
    <col min="3695" max="3697" width="14.140625" style="344" customWidth="1"/>
    <col min="3698" max="3699" width="0" style="344" hidden="1" customWidth="1"/>
    <col min="3700" max="3702" width="14.140625" style="344" customWidth="1"/>
    <col min="3703" max="3704" width="0" style="344" hidden="1" customWidth="1"/>
    <col min="3705" max="3705" width="14.140625" style="344" customWidth="1"/>
    <col min="3706" max="3706" width="21.7109375" style="344" customWidth="1"/>
    <col min="3707" max="3707" width="17.28515625" style="344" customWidth="1"/>
    <col min="3708" max="3709" width="0" style="344" hidden="1" customWidth="1"/>
    <col min="3710" max="3710" width="14.140625" style="344" customWidth="1"/>
    <col min="3711" max="3711" width="18.140625" style="344" customWidth="1"/>
    <col min="3712" max="3712" width="14.140625" style="344" customWidth="1"/>
    <col min="3713" max="3714" width="0" style="344" hidden="1" customWidth="1"/>
    <col min="3715" max="3716" width="14.140625" style="344" customWidth="1"/>
    <col min="3717" max="3717" width="22.140625" style="344" customWidth="1"/>
    <col min="3718" max="3946" width="14.140625" style="344" customWidth="1"/>
    <col min="3947" max="3947" width="25.42578125" style="344" customWidth="1"/>
    <col min="3948" max="3948" width="14.140625" style="344" customWidth="1"/>
    <col min="3949" max="3950" width="0" style="344" hidden="1" customWidth="1"/>
    <col min="3951" max="3953" width="14.140625" style="344" customWidth="1"/>
    <col min="3954" max="3955" width="0" style="344" hidden="1" customWidth="1"/>
    <col min="3956" max="3958" width="14.140625" style="344" customWidth="1"/>
    <col min="3959" max="3960" width="0" style="344" hidden="1" customWidth="1"/>
    <col min="3961" max="3961" width="14.140625" style="344" customWidth="1"/>
    <col min="3962" max="3962" width="21.7109375" style="344" customWidth="1"/>
    <col min="3963" max="3963" width="17.28515625" style="344" customWidth="1"/>
    <col min="3964" max="3965" width="0" style="344" hidden="1" customWidth="1"/>
    <col min="3966" max="3966" width="14.140625" style="344" customWidth="1"/>
    <col min="3967" max="3967" width="18.140625" style="344" customWidth="1"/>
    <col min="3968" max="3968" width="14.140625" style="344" customWidth="1"/>
    <col min="3969" max="3970" width="0" style="344" hidden="1" customWidth="1"/>
    <col min="3971" max="3972" width="14.140625" style="344" customWidth="1"/>
    <col min="3973" max="3973" width="22.140625" style="344" customWidth="1"/>
    <col min="3974" max="4202" width="14.140625" style="344" customWidth="1"/>
    <col min="4203" max="4203" width="25.42578125" style="344" customWidth="1"/>
    <col min="4204" max="4204" width="14.140625" style="344" customWidth="1"/>
    <col min="4205" max="4206" width="0" style="344" hidden="1" customWidth="1"/>
    <col min="4207" max="4209" width="14.140625" style="344" customWidth="1"/>
    <col min="4210" max="4211" width="0" style="344" hidden="1" customWidth="1"/>
    <col min="4212" max="4214" width="14.140625" style="344" customWidth="1"/>
    <col min="4215" max="4216" width="0" style="344" hidden="1" customWidth="1"/>
    <col min="4217" max="4217" width="14.140625" style="344" customWidth="1"/>
    <col min="4218" max="4218" width="21.7109375" style="344" customWidth="1"/>
    <col min="4219" max="4219" width="17.28515625" style="344" customWidth="1"/>
    <col min="4220" max="4221" width="0" style="344" hidden="1" customWidth="1"/>
    <col min="4222" max="4222" width="14.140625" style="344" customWidth="1"/>
    <col min="4223" max="4223" width="18.140625" style="344" customWidth="1"/>
    <col min="4224" max="4224" width="14.140625" style="344" customWidth="1"/>
    <col min="4225" max="4226" width="0" style="344" hidden="1" customWidth="1"/>
    <col min="4227" max="4228" width="14.140625" style="344" customWidth="1"/>
    <col min="4229" max="4229" width="22.140625" style="344" customWidth="1"/>
    <col min="4230" max="4458" width="14.140625" style="344" customWidth="1"/>
    <col min="4459" max="4459" width="25.42578125" style="344" customWidth="1"/>
    <col min="4460" max="4460" width="14.140625" style="344" customWidth="1"/>
    <col min="4461" max="4462" width="0" style="344" hidden="1" customWidth="1"/>
    <col min="4463" max="4465" width="14.140625" style="344" customWidth="1"/>
    <col min="4466" max="4467" width="0" style="344" hidden="1" customWidth="1"/>
    <col min="4468" max="4470" width="14.140625" style="344" customWidth="1"/>
    <col min="4471" max="4472" width="0" style="344" hidden="1" customWidth="1"/>
    <col min="4473" max="4473" width="14.140625" style="344" customWidth="1"/>
    <col min="4474" max="4474" width="21.7109375" style="344" customWidth="1"/>
    <col min="4475" max="4475" width="17.28515625" style="344" customWidth="1"/>
    <col min="4476" max="4477" width="0" style="344" hidden="1" customWidth="1"/>
    <col min="4478" max="4478" width="14.140625" style="344" customWidth="1"/>
    <col min="4479" max="4479" width="18.140625" style="344" customWidth="1"/>
    <col min="4480" max="4480" width="14.140625" style="344" customWidth="1"/>
    <col min="4481" max="4482" width="0" style="344" hidden="1" customWidth="1"/>
    <col min="4483" max="4484" width="14.140625" style="344" customWidth="1"/>
    <col min="4485" max="4485" width="22.140625" style="344" customWidth="1"/>
    <col min="4486" max="4714" width="14.140625" style="344" customWidth="1"/>
    <col min="4715" max="4715" width="25.42578125" style="344" customWidth="1"/>
    <col min="4716" max="4716" width="14.140625" style="344" customWidth="1"/>
    <col min="4717" max="4718" width="0" style="344" hidden="1" customWidth="1"/>
    <col min="4719" max="4721" width="14.140625" style="344" customWidth="1"/>
    <col min="4722" max="4723" width="0" style="344" hidden="1" customWidth="1"/>
    <col min="4724" max="4726" width="14.140625" style="344" customWidth="1"/>
    <col min="4727" max="4728" width="0" style="344" hidden="1" customWidth="1"/>
    <col min="4729" max="4729" width="14.140625" style="344" customWidth="1"/>
    <col min="4730" max="4730" width="21.7109375" style="344" customWidth="1"/>
    <col min="4731" max="4731" width="17.28515625" style="344" customWidth="1"/>
    <col min="4732" max="4733" width="0" style="344" hidden="1" customWidth="1"/>
    <col min="4734" max="4734" width="14.140625" style="344" customWidth="1"/>
    <col min="4735" max="4735" width="18.140625" style="344" customWidth="1"/>
    <col min="4736" max="4736" width="14.140625" style="344" customWidth="1"/>
    <col min="4737" max="4738" width="0" style="344" hidden="1" customWidth="1"/>
    <col min="4739" max="4740" width="14.140625" style="344" customWidth="1"/>
    <col min="4741" max="4741" width="22.140625" style="344" customWidth="1"/>
    <col min="4742" max="4970" width="14.140625" style="344" customWidth="1"/>
    <col min="4971" max="4971" width="25.42578125" style="344" customWidth="1"/>
    <col min="4972" max="4972" width="14.140625" style="344" customWidth="1"/>
    <col min="4973" max="4974" width="0" style="344" hidden="1" customWidth="1"/>
    <col min="4975" max="4977" width="14.140625" style="344" customWidth="1"/>
    <col min="4978" max="4979" width="0" style="344" hidden="1" customWidth="1"/>
    <col min="4980" max="4982" width="14.140625" style="344" customWidth="1"/>
    <col min="4983" max="4984" width="0" style="344" hidden="1" customWidth="1"/>
    <col min="4985" max="4985" width="14.140625" style="344" customWidth="1"/>
    <col min="4986" max="4986" width="21.7109375" style="344" customWidth="1"/>
    <col min="4987" max="4987" width="17.28515625" style="344" customWidth="1"/>
    <col min="4988" max="4989" width="0" style="344" hidden="1" customWidth="1"/>
    <col min="4990" max="4990" width="14.140625" style="344" customWidth="1"/>
    <col min="4991" max="4991" width="18.140625" style="344" customWidth="1"/>
    <col min="4992" max="4992" width="14.140625" style="344" customWidth="1"/>
    <col min="4993" max="4994" width="0" style="344" hidden="1" customWidth="1"/>
    <col min="4995" max="4996" width="14.140625" style="344" customWidth="1"/>
    <col min="4997" max="4997" width="22.140625" style="344" customWidth="1"/>
    <col min="4998" max="5226" width="14.140625" style="344" customWidth="1"/>
    <col min="5227" max="5227" width="25.42578125" style="344" customWidth="1"/>
    <col min="5228" max="5228" width="14.140625" style="344" customWidth="1"/>
    <col min="5229" max="5230" width="0" style="344" hidden="1" customWidth="1"/>
    <col min="5231" max="5233" width="14.140625" style="344" customWidth="1"/>
    <col min="5234" max="5235" width="0" style="344" hidden="1" customWidth="1"/>
    <col min="5236" max="5238" width="14.140625" style="344" customWidth="1"/>
    <col min="5239" max="5240" width="0" style="344" hidden="1" customWidth="1"/>
    <col min="5241" max="5241" width="14.140625" style="344" customWidth="1"/>
    <col min="5242" max="5242" width="21.7109375" style="344" customWidth="1"/>
    <col min="5243" max="5243" width="17.28515625" style="344" customWidth="1"/>
    <col min="5244" max="5245" width="0" style="344" hidden="1" customWidth="1"/>
    <col min="5246" max="5246" width="14.140625" style="344" customWidth="1"/>
    <col min="5247" max="5247" width="18.140625" style="344" customWidth="1"/>
    <col min="5248" max="5248" width="14.140625" style="344" customWidth="1"/>
    <col min="5249" max="5250" width="0" style="344" hidden="1" customWidth="1"/>
    <col min="5251" max="5252" width="14.140625" style="344" customWidth="1"/>
    <col min="5253" max="5253" width="22.140625" style="344" customWidth="1"/>
    <col min="5254" max="5482" width="14.140625" style="344" customWidth="1"/>
    <col min="5483" max="5483" width="25.42578125" style="344" customWidth="1"/>
    <col min="5484" max="5484" width="14.140625" style="344" customWidth="1"/>
    <col min="5485" max="5486" width="0" style="344" hidden="1" customWidth="1"/>
    <col min="5487" max="5489" width="14.140625" style="344" customWidth="1"/>
    <col min="5490" max="5491" width="0" style="344" hidden="1" customWidth="1"/>
    <col min="5492" max="5494" width="14.140625" style="344" customWidth="1"/>
    <col min="5495" max="5496" width="0" style="344" hidden="1" customWidth="1"/>
    <col min="5497" max="5497" width="14.140625" style="344" customWidth="1"/>
    <col min="5498" max="5498" width="21.7109375" style="344" customWidth="1"/>
    <col min="5499" max="5499" width="17.28515625" style="344" customWidth="1"/>
    <col min="5500" max="5501" width="0" style="344" hidden="1" customWidth="1"/>
    <col min="5502" max="5502" width="14.140625" style="344" customWidth="1"/>
    <col min="5503" max="5503" width="18.140625" style="344" customWidth="1"/>
    <col min="5504" max="5504" width="14.140625" style="344" customWidth="1"/>
    <col min="5505" max="5506" width="0" style="344" hidden="1" customWidth="1"/>
    <col min="5507" max="5508" width="14.140625" style="344" customWidth="1"/>
    <col min="5509" max="5509" width="22.140625" style="344" customWidth="1"/>
    <col min="5510" max="5738" width="14.140625" style="344" customWidth="1"/>
    <col min="5739" max="5739" width="25.42578125" style="344" customWidth="1"/>
    <col min="5740" max="5740" width="14.140625" style="344" customWidth="1"/>
    <col min="5741" max="5742" width="0" style="344" hidden="1" customWidth="1"/>
    <col min="5743" max="5745" width="14.140625" style="344" customWidth="1"/>
    <col min="5746" max="5747" width="0" style="344" hidden="1" customWidth="1"/>
    <col min="5748" max="5750" width="14.140625" style="344" customWidth="1"/>
    <col min="5751" max="5752" width="0" style="344" hidden="1" customWidth="1"/>
    <col min="5753" max="5753" width="14.140625" style="344" customWidth="1"/>
    <col min="5754" max="5754" width="21.7109375" style="344" customWidth="1"/>
    <col min="5755" max="5755" width="17.28515625" style="344" customWidth="1"/>
    <col min="5756" max="5757" width="0" style="344" hidden="1" customWidth="1"/>
    <col min="5758" max="5758" width="14.140625" style="344" customWidth="1"/>
    <col min="5759" max="5759" width="18.140625" style="344" customWidth="1"/>
    <col min="5760" max="5760" width="14.140625" style="344" customWidth="1"/>
    <col min="5761" max="5762" width="0" style="344" hidden="1" customWidth="1"/>
    <col min="5763" max="5764" width="14.140625" style="344" customWidth="1"/>
    <col min="5765" max="5765" width="22.140625" style="344" customWidth="1"/>
    <col min="5766" max="5994" width="14.140625" style="344" customWidth="1"/>
    <col min="5995" max="5995" width="25.42578125" style="344" customWidth="1"/>
    <col min="5996" max="5996" width="14.140625" style="344" customWidth="1"/>
    <col min="5997" max="5998" width="0" style="344" hidden="1" customWidth="1"/>
    <col min="5999" max="6001" width="14.140625" style="344" customWidth="1"/>
    <col min="6002" max="6003" width="0" style="344" hidden="1" customWidth="1"/>
    <col min="6004" max="6006" width="14.140625" style="344" customWidth="1"/>
    <col min="6007" max="6008" width="0" style="344" hidden="1" customWidth="1"/>
    <col min="6009" max="6009" width="14.140625" style="344" customWidth="1"/>
    <col min="6010" max="6010" width="21.7109375" style="344" customWidth="1"/>
    <col min="6011" max="6011" width="17.28515625" style="344" customWidth="1"/>
    <col min="6012" max="6013" width="0" style="344" hidden="1" customWidth="1"/>
    <col min="6014" max="6014" width="14.140625" style="344" customWidth="1"/>
    <col min="6015" max="6015" width="18.140625" style="344" customWidth="1"/>
    <col min="6016" max="6016" width="14.140625" style="344" customWidth="1"/>
    <col min="6017" max="6018" width="0" style="344" hidden="1" customWidth="1"/>
    <col min="6019" max="6020" width="14.140625" style="344" customWidth="1"/>
    <col min="6021" max="6021" width="22.140625" style="344" customWidth="1"/>
    <col min="6022" max="6250" width="14.140625" style="344" customWidth="1"/>
    <col min="6251" max="6251" width="25.42578125" style="344" customWidth="1"/>
    <col min="6252" max="6252" width="14.140625" style="344" customWidth="1"/>
    <col min="6253" max="6254" width="0" style="344" hidden="1" customWidth="1"/>
    <col min="6255" max="6257" width="14.140625" style="344" customWidth="1"/>
    <col min="6258" max="6259" width="0" style="344" hidden="1" customWidth="1"/>
    <col min="6260" max="6262" width="14.140625" style="344" customWidth="1"/>
    <col min="6263" max="6264" width="0" style="344" hidden="1" customWidth="1"/>
    <col min="6265" max="6265" width="14.140625" style="344" customWidth="1"/>
    <col min="6266" max="6266" width="21.7109375" style="344" customWidth="1"/>
    <col min="6267" max="6267" width="17.28515625" style="344" customWidth="1"/>
    <col min="6268" max="6269" width="0" style="344" hidden="1" customWidth="1"/>
    <col min="6270" max="6270" width="14.140625" style="344" customWidth="1"/>
    <col min="6271" max="6271" width="18.140625" style="344" customWidth="1"/>
    <col min="6272" max="6272" width="14.140625" style="344" customWidth="1"/>
    <col min="6273" max="6274" width="0" style="344" hidden="1" customWidth="1"/>
    <col min="6275" max="6276" width="14.140625" style="344" customWidth="1"/>
    <col min="6277" max="6277" width="22.140625" style="344" customWidth="1"/>
    <col min="6278" max="6506" width="14.140625" style="344" customWidth="1"/>
    <col min="6507" max="6507" width="25.42578125" style="344" customWidth="1"/>
    <col min="6508" max="6508" width="14.140625" style="344" customWidth="1"/>
    <col min="6509" max="6510" width="0" style="344" hidden="1" customWidth="1"/>
    <col min="6511" max="6513" width="14.140625" style="344" customWidth="1"/>
    <col min="6514" max="6515" width="0" style="344" hidden="1" customWidth="1"/>
    <col min="6516" max="6518" width="14.140625" style="344" customWidth="1"/>
    <col min="6519" max="6520" width="0" style="344" hidden="1" customWidth="1"/>
    <col min="6521" max="6521" width="14.140625" style="344" customWidth="1"/>
    <col min="6522" max="6522" width="21.7109375" style="344" customWidth="1"/>
    <col min="6523" max="6523" width="17.28515625" style="344" customWidth="1"/>
    <col min="6524" max="6525" width="0" style="344" hidden="1" customWidth="1"/>
    <col min="6526" max="6526" width="14.140625" style="344" customWidth="1"/>
    <col min="6527" max="6527" width="18.140625" style="344" customWidth="1"/>
    <col min="6528" max="6528" width="14.140625" style="344" customWidth="1"/>
    <col min="6529" max="6530" width="0" style="344" hidden="1" customWidth="1"/>
    <col min="6531" max="6532" width="14.140625" style="344" customWidth="1"/>
    <col min="6533" max="6533" width="22.140625" style="344" customWidth="1"/>
    <col min="6534" max="6762" width="14.140625" style="344" customWidth="1"/>
    <col min="6763" max="6763" width="25.42578125" style="344" customWidth="1"/>
    <col min="6764" max="6764" width="14.140625" style="344" customWidth="1"/>
    <col min="6765" max="6766" width="0" style="344" hidden="1" customWidth="1"/>
    <col min="6767" max="6769" width="14.140625" style="344" customWidth="1"/>
    <col min="6770" max="6771" width="0" style="344" hidden="1" customWidth="1"/>
    <col min="6772" max="6774" width="14.140625" style="344" customWidth="1"/>
    <col min="6775" max="6776" width="0" style="344" hidden="1" customWidth="1"/>
    <col min="6777" max="6777" width="14.140625" style="344" customWidth="1"/>
    <col min="6778" max="6778" width="21.7109375" style="344" customWidth="1"/>
    <col min="6779" max="6779" width="17.28515625" style="344" customWidth="1"/>
    <col min="6780" max="6781" width="0" style="344" hidden="1" customWidth="1"/>
    <col min="6782" max="6782" width="14.140625" style="344" customWidth="1"/>
    <col min="6783" max="6783" width="18.140625" style="344" customWidth="1"/>
    <col min="6784" max="6784" width="14.140625" style="344" customWidth="1"/>
    <col min="6785" max="6786" width="0" style="344" hidden="1" customWidth="1"/>
    <col min="6787" max="6788" width="14.140625" style="344" customWidth="1"/>
    <col min="6789" max="6789" width="22.140625" style="344" customWidth="1"/>
    <col min="6790" max="7018" width="14.140625" style="344" customWidth="1"/>
    <col min="7019" max="7019" width="25.42578125" style="344" customWidth="1"/>
    <col min="7020" max="7020" width="14.140625" style="344" customWidth="1"/>
    <col min="7021" max="7022" width="0" style="344" hidden="1" customWidth="1"/>
    <col min="7023" max="7025" width="14.140625" style="344" customWidth="1"/>
    <col min="7026" max="7027" width="0" style="344" hidden="1" customWidth="1"/>
    <col min="7028" max="7030" width="14.140625" style="344" customWidth="1"/>
    <col min="7031" max="7032" width="0" style="344" hidden="1" customWidth="1"/>
    <col min="7033" max="7033" width="14.140625" style="344" customWidth="1"/>
    <col min="7034" max="7034" width="21.7109375" style="344" customWidth="1"/>
    <col min="7035" max="7035" width="17.28515625" style="344" customWidth="1"/>
    <col min="7036" max="7037" width="0" style="344" hidden="1" customWidth="1"/>
    <col min="7038" max="7038" width="14.140625" style="344" customWidth="1"/>
    <col min="7039" max="7039" width="18.140625" style="344" customWidth="1"/>
    <col min="7040" max="7040" width="14.140625" style="344" customWidth="1"/>
    <col min="7041" max="7042" width="0" style="344" hidden="1" customWidth="1"/>
    <col min="7043" max="7044" width="14.140625" style="344" customWidth="1"/>
    <col min="7045" max="7045" width="22.140625" style="344" customWidth="1"/>
    <col min="7046" max="7274" width="14.140625" style="344" customWidth="1"/>
    <col min="7275" max="7275" width="25.42578125" style="344" customWidth="1"/>
    <col min="7276" max="7276" width="14.140625" style="344" customWidth="1"/>
    <col min="7277" max="7278" width="0" style="344" hidden="1" customWidth="1"/>
    <col min="7279" max="7281" width="14.140625" style="344" customWidth="1"/>
    <col min="7282" max="7283" width="0" style="344" hidden="1" customWidth="1"/>
    <col min="7284" max="7286" width="14.140625" style="344" customWidth="1"/>
    <col min="7287" max="7288" width="0" style="344" hidden="1" customWidth="1"/>
    <col min="7289" max="7289" width="14.140625" style="344" customWidth="1"/>
    <col min="7290" max="7290" width="21.7109375" style="344" customWidth="1"/>
    <col min="7291" max="7291" width="17.28515625" style="344" customWidth="1"/>
    <col min="7292" max="7293" width="0" style="344" hidden="1" customWidth="1"/>
    <col min="7294" max="7294" width="14.140625" style="344" customWidth="1"/>
    <col min="7295" max="7295" width="18.140625" style="344" customWidth="1"/>
    <col min="7296" max="7296" width="14.140625" style="344" customWidth="1"/>
    <col min="7297" max="7298" width="0" style="344" hidden="1" customWidth="1"/>
    <col min="7299" max="7300" width="14.140625" style="344" customWidth="1"/>
    <col min="7301" max="7301" width="22.140625" style="344" customWidth="1"/>
    <col min="7302" max="7530" width="14.140625" style="344" customWidth="1"/>
    <col min="7531" max="7531" width="25.42578125" style="344" customWidth="1"/>
    <col min="7532" max="7532" width="14.140625" style="344" customWidth="1"/>
    <col min="7533" max="7534" width="0" style="344" hidden="1" customWidth="1"/>
    <col min="7535" max="7537" width="14.140625" style="344" customWidth="1"/>
    <col min="7538" max="7539" width="0" style="344" hidden="1" customWidth="1"/>
    <col min="7540" max="7542" width="14.140625" style="344" customWidth="1"/>
    <col min="7543" max="7544" width="0" style="344" hidden="1" customWidth="1"/>
    <col min="7545" max="7545" width="14.140625" style="344" customWidth="1"/>
    <col min="7546" max="7546" width="21.7109375" style="344" customWidth="1"/>
    <col min="7547" max="7547" width="17.28515625" style="344" customWidth="1"/>
    <col min="7548" max="7549" width="0" style="344" hidden="1" customWidth="1"/>
    <col min="7550" max="7550" width="14.140625" style="344" customWidth="1"/>
    <col min="7551" max="7551" width="18.140625" style="344" customWidth="1"/>
    <col min="7552" max="7552" width="14.140625" style="344" customWidth="1"/>
    <col min="7553" max="7554" width="0" style="344" hidden="1" customWidth="1"/>
    <col min="7555" max="7556" width="14.140625" style="344" customWidth="1"/>
    <col min="7557" max="7557" width="22.140625" style="344" customWidth="1"/>
    <col min="7558" max="7786" width="14.140625" style="344" customWidth="1"/>
    <col min="7787" max="7787" width="25.42578125" style="344" customWidth="1"/>
    <col min="7788" max="7788" width="14.140625" style="344" customWidth="1"/>
    <col min="7789" max="7790" width="0" style="344" hidden="1" customWidth="1"/>
    <col min="7791" max="7793" width="14.140625" style="344" customWidth="1"/>
    <col min="7794" max="7795" width="0" style="344" hidden="1" customWidth="1"/>
    <col min="7796" max="7798" width="14.140625" style="344" customWidth="1"/>
    <col min="7799" max="7800" width="0" style="344" hidden="1" customWidth="1"/>
    <col min="7801" max="7801" width="14.140625" style="344" customWidth="1"/>
    <col min="7802" max="7802" width="21.7109375" style="344" customWidth="1"/>
    <col min="7803" max="7803" width="17.28515625" style="344" customWidth="1"/>
    <col min="7804" max="7805" width="0" style="344" hidden="1" customWidth="1"/>
    <col min="7806" max="7806" width="14.140625" style="344" customWidth="1"/>
    <col min="7807" max="7807" width="18.140625" style="344" customWidth="1"/>
    <col min="7808" max="7808" width="14.140625" style="344" customWidth="1"/>
    <col min="7809" max="7810" width="0" style="344" hidden="1" customWidth="1"/>
    <col min="7811" max="7812" width="14.140625" style="344" customWidth="1"/>
    <col min="7813" max="7813" width="22.140625" style="344" customWidth="1"/>
    <col min="7814" max="8042" width="14.140625" style="344" customWidth="1"/>
    <col min="8043" max="8043" width="25.42578125" style="344" customWidth="1"/>
    <col min="8044" max="8044" width="14.140625" style="344" customWidth="1"/>
    <col min="8045" max="8046" width="0" style="344" hidden="1" customWidth="1"/>
    <col min="8047" max="8049" width="14.140625" style="344" customWidth="1"/>
    <col min="8050" max="8051" width="0" style="344" hidden="1" customWidth="1"/>
    <col min="8052" max="8054" width="14.140625" style="344" customWidth="1"/>
    <col min="8055" max="8056" width="0" style="344" hidden="1" customWidth="1"/>
    <col min="8057" max="8057" width="14.140625" style="344" customWidth="1"/>
    <col min="8058" max="8058" width="21.7109375" style="344" customWidth="1"/>
    <col min="8059" max="8059" width="17.28515625" style="344" customWidth="1"/>
    <col min="8060" max="8061" width="0" style="344" hidden="1" customWidth="1"/>
    <col min="8062" max="8062" width="14.140625" style="344" customWidth="1"/>
    <col min="8063" max="8063" width="18.140625" style="344" customWidth="1"/>
    <col min="8064" max="8064" width="14.140625" style="344" customWidth="1"/>
    <col min="8065" max="8066" width="0" style="344" hidden="1" customWidth="1"/>
    <col min="8067" max="8068" width="14.140625" style="344" customWidth="1"/>
    <col min="8069" max="8069" width="22.140625" style="344" customWidth="1"/>
    <col min="8070" max="8298" width="14.140625" style="344" customWidth="1"/>
    <col min="8299" max="8299" width="25.42578125" style="344" customWidth="1"/>
    <col min="8300" max="8300" width="14.140625" style="344" customWidth="1"/>
    <col min="8301" max="8302" width="0" style="344" hidden="1" customWidth="1"/>
    <col min="8303" max="8305" width="14.140625" style="344" customWidth="1"/>
    <col min="8306" max="8307" width="0" style="344" hidden="1" customWidth="1"/>
    <col min="8308" max="8310" width="14.140625" style="344" customWidth="1"/>
    <col min="8311" max="8312" width="0" style="344" hidden="1" customWidth="1"/>
    <col min="8313" max="8313" width="14.140625" style="344" customWidth="1"/>
    <col min="8314" max="8314" width="21.7109375" style="344" customWidth="1"/>
    <col min="8315" max="8315" width="17.28515625" style="344" customWidth="1"/>
    <col min="8316" max="8317" width="0" style="344" hidden="1" customWidth="1"/>
    <col min="8318" max="8318" width="14.140625" style="344" customWidth="1"/>
    <col min="8319" max="8319" width="18.140625" style="344" customWidth="1"/>
    <col min="8320" max="8320" width="14.140625" style="344" customWidth="1"/>
    <col min="8321" max="8322" width="0" style="344" hidden="1" customWidth="1"/>
    <col min="8323" max="8324" width="14.140625" style="344" customWidth="1"/>
    <col min="8325" max="8325" width="22.140625" style="344" customWidth="1"/>
    <col min="8326" max="8554" width="14.140625" style="344" customWidth="1"/>
    <col min="8555" max="8555" width="25.42578125" style="344" customWidth="1"/>
    <col min="8556" max="8556" width="14.140625" style="344" customWidth="1"/>
    <col min="8557" max="8558" width="0" style="344" hidden="1" customWidth="1"/>
    <col min="8559" max="8561" width="14.140625" style="344" customWidth="1"/>
    <col min="8562" max="8563" width="0" style="344" hidden="1" customWidth="1"/>
    <col min="8564" max="8566" width="14.140625" style="344" customWidth="1"/>
    <col min="8567" max="8568" width="0" style="344" hidden="1" customWidth="1"/>
    <col min="8569" max="8569" width="14.140625" style="344" customWidth="1"/>
    <col min="8570" max="8570" width="21.7109375" style="344" customWidth="1"/>
    <col min="8571" max="8571" width="17.28515625" style="344" customWidth="1"/>
    <col min="8572" max="8573" width="0" style="344" hidden="1" customWidth="1"/>
    <col min="8574" max="8574" width="14.140625" style="344" customWidth="1"/>
    <col min="8575" max="8575" width="18.140625" style="344" customWidth="1"/>
    <col min="8576" max="8576" width="14.140625" style="344" customWidth="1"/>
    <col min="8577" max="8578" width="0" style="344" hidden="1" customWidth="1"/>
    <col min="8579" max="8580" width="14.140625" style="344" customWidth="1"/>
    <col min="8581" max="8581" width="22.140625" style="344" customWidth="1"/>
    <col min="8582" max="8810" width="14.140625" style="344" customWidth="1"/>
    <col min="8811" max="8811" width="25.42578125" style="344" customWidth="1"/>
    <col min="8812" max="8812" width="14.140625" style="344" customWidth="1"/>
    <col min="8813" max="8814" width="0" style="344" hidden="1" customWidth="1"/>
    <col min="8815" max="8817" width="14.140625" style="344" customWidth="1"/>
    <col min="8818" max="8819" width="0" style="344" hidden="1" customWidth="1"/>
    <col min="8820" max="8822" width="14.140625" style="344" customWidth="1"/>
    <col min="8823" max="8824" width="0" style="344" hidden="1" customWidth="1"/>
    <col min="8825" max="8825" width="14.140625" style="344" customWidth="1"/>
    <col min="8826" max="8826" width="21.7109375" style="344" customWidth="1"/>
    <col min="8827" max="8827" width="17.28515625" style="344" customWidth="1"/>
    <col min="8828" max="8829" width="0" style="344" hidden="1" customWidth="1"/>
    <col min="8830" max="8830" width="14.140625" style="344" customWidth="1"/>
    <col min="8831" max="8831" width="18.140625" style="344" customWidth="1"/>
    <col min="8832" max="8832" width="14.140625" style="344" customWidth="1"/>
    <col min="8833" max="8834" width="0" style="344" hidden="1" customWidth="1"/>
    <col min="8835" max="8836" width="14.140625" style="344" customWidth="1"/>
    <col min="8837" max="8837" width="22.140625" style="344" customWidth="1"/>
    <col min="8838" max="9066" width="14.140625" style="344" customWidth="1"/>
    <col min="9067" max="9067" width="25.42578125" style="344" customWidth="1"/>
    <col min="9068" max="9068" width="14.140625" style="344" customWidth="1"/>
    <col min="9069" max="9070" width="0" style="344" hidden="1" customWidth="1"/>
    <col min="9071" max="9073" width="14.140625" style="344" customWidth="1"/>
    <col min="9074" max="9075" width="0" style="344" hidden="1" customWidth="1"/>
    <col min="9076" max="9078" width="14.140625" style="344" customWidth="1"/>
    <col min="9079" max="9080" width="0" style="344" hidden="1" customWidth="1"/>
    <col min="9081" max="9081" width="14.140625" style="344" customWidth="1"/>
    <col min="9082" max="9082" width="21.7109375" style="344" customWidth="1"/>
    <col min="9083" max="9083" width="17.28515625" style="344" customWidth="1"/>
    <col min="9084" max="9085" width="0" style="344" hidden="1" customWidth="1"/>
    <col min="9086" max="9086" width="14.140625" style="344" customWidth="1"/>
    <col min="9087" max="9087" width="18.140625" style="344" customWidth="1"/>
    <col min="9088" max="9088" width="14.140625" style="344" customWidth="1"/>
    <col min="9089" max="9090" width="0" style="344" hidden="1" customWidth="1"/>
    <col min="9091" max="9092" width="14.140625" style="344" customWidth="1"/>
    <col min="9093" max="9093" width="22.140625" style="344" customWidth="1"/>
    <col min="9094" max="9322" width="14.140625" style="344" customWidth="1"/>
    <col min="9323" max="9323" width="25.42578125" style="344" customWidth="1"/>
    <col min="9324" max="9324" width="14.140625" style="344" customWidth="1"/>
    <col min="9325" max="9326" width="0" style="344" hidden="1" customWidth="1"/>
    <col min="9327" max="9329" width="14.140625" style="344" customWidth="1"/>
    <col min="9330" max="9331" width="0" style="344" hidden="1" customWidth="1"/>
    <col min="9332" max="9334" width="14.140625" style="344" customWidth="1"/>
    <col min="9335" max="9336" width="0" style="344" hidden="1" customWidth="1"/>
    <col min="9337" max="9337" width="14.140625" style="344" customWidth="1"/>
    <col min="9338" max="9338" width="21.7109375" style="344" customWidth="1"/>
    <col min="9339" max="9339" width="17.28515625" style="344" customWidth="1"/>
    <col min="9340" max="9341" width="0" style="344" hidden="1" customWidth="1"/>
    <col min="9342" max="9342" width="14.140625" style="344" customWidth="1"/>
    <col min="9343" max="9343" width="18.140625" style="344" customWidth="1"/>
    <col min="9344" max="9344" width="14.140625" style="344" customWidth="1"/>
    <col min="9345" max="9346" width="0" style="344" hidden="1" customWidth="1"/>
    <col min="9347" max="9348" width="14.140625" style="344" customWidth="1"/>
    <col min="9349" max="9349" width="22.140625" style="344" customWidth="1"/>
    <col min="9350" max="9578" width="14.140625" style="344" customWidth="1"/>
    <col min="9579" max="9579" width="25.42578125" style="344" customWidth="1"/>
    <col min="9580" max="9580" width="14.140625" style="344" customWidth="1"/>
    <col min="9581" max="9582" width="0" style="344" hidden="1" customWidth="1"/>
    <col min="9583" max="9585" width="14.140625" style="344" customWidth="1"/>
    <col min="9586" max="9587" width="0" style="344" hidden="1" customWidth="1"/>
    <col min="9588" max="9590" width="14.140625" style="344" customWidth="1"/>
    <col min="9591" max="9592" width="0" style="344" hidden="1" customWidth="1"/>
    <col min="9593" max="9593" width="14.140625" style="344" customWidth="1"/>
    <col min="9594" max="9594" width="21.7109375" style="344" customWidth="1"/>
    <col min="9595" max="9595" width="17.28515625" style="344" customWidth="1"/>
    <col min="9596" max="9597" width="0" style="344" hidden="1" customWidth="1"/>
    <col min="9598" max="9598" width="14.140625" style="344" customWidth="1"/>
    <col min="9599" max="9599" width="18.140625" style="344" customWidth="1"/>
    <col min="9600" max="9600" width="14.140625" style="344" customWidth="1"/>
    <col min="9601" max="9602" width="0" style="344" hidden="1" customWidth="1"/>
    <col min="9603" max="9604" width="14.140625" style="344" customWidth="1"/>
    <col min="9605" max="9605" width="22.140625" style="344" customWidth="1"/>
    <col min="9606" max="9834" width="14.140625" style="344" customWidth="1"/>
    <col min="9835" max="9835" width="25.42578125" style="344" customWidth="1"/>
    <col min="9836" max="9836" width="14.140625" style="344" customWidth="1"/>
    <col min="9837" max="9838" width="0" style="344" hidden="1" customWidth="1"/>
    <col min="9839" max="9841" width="14.140625" style="344" customWidth="1"/>
    <col min="9842" max="9843" width="0" style="344" hidden="1" customWidth="1"/>
    <col min="9844" max="9846" width="14.140625" style="344" customWidth="1"/>
    <col min="9847" max="9848" width="0" style="344" hidden="1" customWidth="1"/>
    <col min="9849" max="9849" width="14.140625" style="344" customWidth="1"/>
    <col min="9850" max="9850" width="21.7109375" style="344" customWidth="1"/>
    <col min="9851" max="9851" width="17.28515625" style="344" customWidth="1"/>
    <col min="9852" max="9853" width="0" style="344" hidden="1" customWidth="1"/>
    <col min="9854" max="9854" width="14.140625" style="344" customWidth="1"/>
    <col min="9855" max="9855" width="18.140625" style="344" customWidth="1"/>
    <col min="9856" max="9856" width="14.140625" style="344" customWidth="1"/>
    <col min="9857" max="9858" width="0" style="344" hidden="1" customWidth="1"/>
    <col min="9859" max="9860" width="14.140625" style="344" customWidth="1"/>
    <col min="9861" max="9861" width="22.140625" style="344" customWidth="1"/>
    <col min="9862" max="10090" width="14.140625" style="344" customWidth="1"/>
    <col min="10091" max="10091" width="25.42578125" style="344" customWidth="1"/>
    <col min="10092" max="10092" width="14.140625" style="344" customWidth="1"/>
    <col min="10093" max="10094" width="0" style="344" hidden="1" customWidth="1"/>
    <col min="10095" max="10097" width="14.140625" style="344" customWidth="1"/>
    <col min="10098" max="10099" width="0" style="344" hidden="1" customWidth="1"/>
    <col min="10100" max="10102" width="14.140625" style="344" customWidth="1"/>
    <col min="10103" max="10104" width="0" style="344" hidden="1" customWidth="1"/>
    <col min="10105" max="10105" width="14.140625" style="344" customWidth="1"/>
    <col min="10106" max="10106" width="21.7109375" style="344" customWidth="1"/>
    <col min="10107" max="10107" width="17.28515625" style="344" customWidth="1"/>
    <col min="10108" max="10109" width="0" style="344" hidden="1" customWidth="1"/>
    <col min="10110" max="10110" width="14.140625" style="344" customWidth="1"/>
    <col min="10111" max="10111" width="18.140625" style="344" customWidth="1"/>
    <col min="10112" max="10112" width="14.140625" style="344" customWidth="1"/>
    <col min="10113" max="10114" width="0" style="344" hidden="1" customWidth="1"/>
    <col min="10115" max="10116" width="14.140625" style="344" customWidth="1"/>
    <col min="10117" max="10117" width="22.140625" style="344" customWidth="1"/>
    <col min="10118" max="10346" width="14.140625" style="344" customWidth="1"/>
    <col min="10347" max="10347" width="25.42578125" style="344" customWidth="1"/>
    <col min="10348" max="10348" width="14.140625" style="344" customWidth="1"/>
    <col min="10349" max="10350" width="0" style="344" hidden="1" customWidth="1"/>
    <col min="10351" max="10353" width="14.140625" style="344" customWidth="1"/>
    <col min="10354" max="10355" width="0" style="344" hidden="1" customWidth="1"/>
    <col min="10356" max="10358" width="14.140625" style="344" customWidth="1"/>
    <col min="10359" max="10360" width="0" style="344" hidden="1" customWidth="1"/>
    <col min="10361" max="10361" width="14.140625" style="344" customWidth="1"/>
    <col min="10362" max="10362" width="21.7109375" style="344" customWidth="1"/>
    <col min="10363" max="10363" width="17.28515625" style="344" customWidth="1"/>
    <col min="10364" max="10365" width="0" style="344" hidden="1" customWidth="1"/>
    <col min="10366" max="10366" width="14.140625" style="344" customWidth="1"/>
    <col min="10367" max="10367" width="18.140625" style="344" customWidth="1"/>
    <col min="10368" max="10368" width="14.140625" style="344" customWidth="1"/>
    <col min="10369" max="10370" width="0" style="344" hidden="1" customWidth="1"/>
    <col min="10371" max="10372" width="14.140625" style="344" customWidth="1"/>
    <col min="10373" max="10373" width="22.140625" style="344" customWidth="1"/>
    <col min="10374" max="10602" width="14.140625" style="344" customWidth="1"/>
    <col min="10603" max="10603" width="25.42578125" style="344" customWidth="1"/>
    <col min="10604" max="10604" width="14.140625" style="344" customWidth="1"/>
    <col min="10605" max="10606" width="0" style="344" hidden="1" customWidth="1"/>
    <col min="10607" max="10609" width="14.140625" style="344" customWidth="1"/>
    <col min="10610" max="10611" width="0" style="344" hidden="1" customWidth="1"/>
    <col min="10612" max="10614" width="14.140625" style="344" customWidth="1"/>
    <col min="10615" max="10616" width="0" style="344" hidden="1" customWidth="1"/>
    <col min="10617" max="10617" width="14.140625" style="344" customWidth="1"/>
    <col min="10618" max="10618" width="21.7109375" style="344" customWidth="1"/>
    <col min="10619" max="10619" width="17.28515625" style="344" customWidth="1"/>
    <col min="10620" max="10621" width="0" style="344" hidden="1" customWidth="1"/>
    <col min="10622" max="10622" width="14.140625" style="344" customWidth="1"/>
    <col min="10623" max="10623" width="18.140625" style="344" customWidth="1"/>
    <col min="10624" max="10624" width="14.140625" style="344" customWidth="1"/>
    <col min="10625" max="10626" width="0" style="344" hidden="1" customWidth="1"/>
    <col min="10627" max="10628" width="14.140625" style="344" customWidth="1"/>
    <col min="10629" max="10629" width="22.140625" style="344" customWidth="1"/>
    <col min="10630" max="10858" width="14.140625" style="344" customWidth="1"/>
    <col min="10859" max="10859" width="25.42578125" style="344" customWidth="1"/>
    <col min="10860" max="10860" width="14.140625" style="344" customWidth="1"/>
    <col min="10861" max="10862" width="0" style="344" hidden="1" customWidth="1"/>
    <col min="10863" max="10865" width="14.140625" style="344" customWidth="1"/>
    <col min="10866" max="10867" width="0" style="344" hidden="1" customWidth="1"/>
    <col min="10868" max="10870" width="14.140625" style="344" customWidth="1"/>
    <col min="10871" max="10872" width="0" style="344" hidden="1" customWidth="1"/>
    <col min="10873" max="10873" width="14.140625" style="344" customWidth="1"/>
    <col min="10874" max="10874" width="21.7109375" style="344" customWidth="1"/>
    <col min="10875" max="10875" width="17.28515625" style="344" customWidth="1"/>
    <col min="10876" max="10877" width="0" style="344" hidden="1" customWidth="1"/>
    <col min="10878" max="10878" width="14.140625" style="344" customWidth="1"/>
    <col min="10879" max="10879" width="18.140625" style="344" customWidth="1"/>
    <col min="10880" max="10880" width="14.140625" style="344" customWidth="1"/>
    <col min="10881" max="10882" width="0" style="344" hidden="1" customWidth="1"/>
    <col min="10883" max="10884" width="14.140625" style="344" customWidth="1"/>
    <col min="10885" max="10885" width="22.140625" style="344" customWidth="1"/>
    <col min="10886" max="11114" width="14.140625" style="344" customWidth="1"/>
    <col min="11115" max="11115" width="25.42578125" style="344" customWidth="1"/>
    <col min="11116" max="11116" width="14.140625" style="344" customWidth="1"/>
    <col min="11117" max="11118" width="0" style="344" hidden="1" customWidth="1"/>
    <col min="11119" max="11121" width="14.140625" style="344" customWidth="1"/>
    <col min="11122" max="11123" width="0" style="344" hidden="1" customWidth="1"/>
    <col min="11124" max="11126" width="14.140625" style="344" customWidth="1"/>
    <col min="11127" max="11128" width="0" style="344" hidden="1" customWidth="1"/>
    <col min="11129" max="11129" width="14.140625" style="344" customWidth="1"/>
    <col min="11130" max="11130" width="21.7109375" style="344" customWidth="1"/>
    <col min="11131" max="11131" width="17.28515625" style="344" customWidth="1"/>
    <col min="11132" max="11133" width="0" style="344" hidden="1" customWidth="1"/>
    <col min="11134" max="11134" width="14.140625" style="344" customWidth="1"/>
    <col min="11135" max="11135" width="18.140625" style="344" customWidth="1"/>
    <col min="11136" max="11136" width="14.140625" style="344" customWidth="1"/>
    <col min="11137" max="11138" width="0" style="344" hidden="1" customWidth="1"/>
    <col min="11139" max="11140" width="14.140625" style="344" customWidth="1"/>
    <col min="11141" max="11141" width="22.140625" style="344" customWidth="1"/>
    <col min="11142" max="11370" width="14.140625" style="344" customWidth="1"/>
    <col min="11371" max="11371" width="25.42578125" style="344" customWidth="1"/>
    <col min="11372" max="11372" width="14.140625" style="344" customWidth="1"/>
    <col min="11373" max="11374" width="0" style="344" hidden="1" customWidth="1"/>
    <col min="11375" max="11377" width="14.140625" style="344" customWidth="1"/>
    <col min="11378" max="11379" width="0" style="344" hidden="1" customWidth="1"/>
    <col min="11380" max="11382" width="14.140625" style="344" customWidth="1"/>
    <col min="11383" max="11384" width="0" style="344" hidden="1" customWidth="1"/>
    <col min="11385" max="11385" width="14.140625" style="344" customWidth="1"/>
    <col min="11386" max="11386" width="21.7109375" style="344" customWidth="1"/>
    <col min="11387" max="11387" width="17.28515625" style="344" customWidth="1"/>
    <col min="11388" max="11389" width="0" style="344" hidden="1" customWidth="1"/>
    <col min="11390" max="11390" width="14.140625" style="344" customWidth="1"/>
    <col min="11391" max="11391" width="18.140625" style="344" customWidth="1"/>
    <col min="11392" max="11392" width="14.140625" style="344" customWidth="1"/>
    <col min="11393" max="11394" width="0" style="344" hidden="1" customWidth="1"/>
    <col min="11395" max="11396" width="14.140625" style="344" customWidth="1"/>
    <col min="11397" max="11397" width="22.140625" style="344" customWidth="1"/>
    <col min="11398" max="11626" width="14.140625" style="344" customWidth="1"/>
    <col min="11627" max="11627" width="25.42578125" style="344" customWidth="1"/>
    <col min="11628" max="11628" width="14.140625" style="344" customWidth="1"/>
    <col min="11629" max="11630" width="0" style="344" hidden="1" customWidth="1"/>
    <col min="11631" max="11633" width="14.140625" style="344" customWidth="1"/>
    <col min="11634" max="11635" width="0" style="344" hidden="1" customWidth="1"/>
    <col min="11636" max="11638" width="14.140625" style="344" customWidth="1"/>
    <col min="11639" max="11640" width="0" style="344" hidden="1" customWidth="1"/>
    <col min="11641" max="11641" width="14.140625" style="344" customWidth="1"/>
    <col min="11642" max="11642" width="21.7109375" style="344" customWidth="1"/>
    <col min="11643" max="11643" width="17.28515625" style="344" customWidth="1"/>
    <col min="11644" max="11645" width="0" style="344" hidden="1" customWidth="1"/>
    <col min="11646" max="11646" width="14.140625" style="344" customWidth="1"/>
    <col min="11647" max="11647" width="18.140625" style="344" customWidth="1"/>
    <col min="11648" max="11648" width="14.140625" style="344" customWidth="1"/>
    <col min="11649" max="11650" width="0" style="344" hidden="1" customWidth="1"/>
    <col min="11651" max="11652" width="14.140625" style="344" customWidth="1"/>
    <col min="11653" max="11653" width="22.140625" style="344" customWidth="1"/>
    <col min="11654" max="11882" width="14.140625" style="344" customWidth="1"/>
    <col min="11883" max="11883" width="25.42578125" style="344" customWidth="1"/>
    <col min="11884" max="11884" width="14.140625" style="344" customWidth="1"/>
    <col min="11885" max="11886" width="0" style="344" hidden="1" customWidth="1"/>
    <col min="11887" max="11889" width="14.140625" style="344" customWidth="1"/>
    <col min="11890" max="11891" width="0" style="344" hidden="1" customWidth="1"/>
    <col min="11892" max="11894" width="14.140625" style="344" customWidth="1"/>
    <col min="11895" max="11896" width="0" style="344" hidden="1" customWidth="1"/>
    <col min="11897" max="11897" width="14.140625" style="344" customWidth="1"/>
    <col min="11898" max="11898" width="21.7109375" style="344" customWidth="1"/>
    <col min="11899" max="11899" width="17.28515625" style="344" customWidth="1"/>
    <col min="11900" max="11901" width="0" style="344" hidden="1" customWidth="1"/>
    <col min="11902" max="11902" width="14.140625" style="344" customWidth="1"/>
    <col min="11903" max="11903" width="18.140625" style="344" customWidth="1"/>
    <col min="11904" max="11904" width="14.140625" style="344" customWidth="1"/>
    <col min="11905" max="11906" width="0" style="344" hidden="1" customWidth="1"/>
    <col min="11907" max="11908" width="14.140625" style="344" customWidth="1"/>
    <col min="11909" max="11909" width="22.140625" style="344" customWidth="1"/>
    <col min="11910" max="12138" width="14.140625" style="344" customWidth="1"/>
    <col min="12139" max="12139" width="25.42578125" style="344" customWidth="1"/>
    <col min="12140" max="12140" width="14.140625" style="344" customWidth="1"/>
    <col min="12141" max="12142" width="0" style="344" hidden="1" customWidth="1"/>
    <col min="12143" max="12145" width="14.140625" style="344" customWidth="1"/>
    <col min="12146" max="12147" width="0" style="344" hidden="1" customWidth="1"/>
    <col min="12148" max="12150" width="14.140625" style="344" customWidth="1"/>
    <col min="12151" max="12152" width="0" style="344" hidden="1" customWidth="1"/>
    <col min="12153" max="12153" width="14.140625" style="344" customWidth="1"/>
    <col min="12154" max="12154" width="21.7109375" style="344" customWidth="1"/>
    <col min="12155" max="12155" width="17.28515625" style="344" customWidth="1"/>
    <col min="12156" max="12157" width="0" style="344" hidden="1" customWidth="1"/>
    <col min="12158" max="12158" width="14.140625" style="344" customWidth="1"/>
    <col min="12159" max="12159" width="18.140625" style="344" customWidth="1"/>
    <col min="12160" max="12160" width="14.140625" style="344" customWidth="1"/>
    <col min="12161" max="12162" width="0" style="344" hidden="1" customWidth="1"/>
    <col min="12163" max="12164" width="14.140625" style="344" customWidth="1"/>
    <col min="12165" max="12165" width="22.140625" style="344" customWidth="1"/>
    <col min="12166" max="12394" width="14.140625" style="344" customWidth="1"/>
    <col min="12395" max="12395" width="25.42578125" style="344" customWidth="1"/>
    <col min="12396" max="12396" width="14.140625" style="344" customWidth="1"/>
    <col min="12397" max="12398" width="0" style="344" hidden="1" customWidth="1"/>
    <col min="12399" max="12401" width="14.140625" style="344" customWidth="1"/>
    <col min="12402" max="12403" width="0" style="344" hidden="1" customWidth="1"/>
    <col min="12404" max="12406" width="14.140625" style="344" customWidth="1"/>
    <col min="12407" max="12408" width="0" style="344" hidden="1" customWidth="1"/>
    <col min="12409" max="12409" width="14.140625" style="344" customWidth="1"/>
    <col min="12410" max="12410" width="21.7109375" style="344" customWidth="1"/>
    <col min="12411" max="12411" width="17.28515625" style="344" customWidth="1"/>
    <col min="12412" max="12413" width="0" style="344" hidden="1" customWidth="1"/>
    <col min="12414" max="12414" width="14.140625" style="344" customWidth="1"/>
    <col min="12415" max="12415" width="18.140625" style="344" customWidth="1"/>
    <col min="12416" max="12416" width="14.140625" style="344" customWidth="1"/>
    <col min="12417" max="12418" width="0" style="344" hidden="1" customWidth="1"/>
    <col min="12419" max="12420" width="14.140625" style="344" customWidth="1"/>
    <col min="12421" max="12421" width="22.140625" style="344" customWidth="1"/>
    <col min="12422" max="12650" width="14.140625" style="344" customWidth="1"/>
    <col min="12651" max="12651" width="25.42578125" style="344" customWidth="1"/>
    <col min="12652" max="12652" width="14.140625" style="344" customWidth="1"/>
    <col min="12653" max="12654" width="0" style="344" hidden="1" customWidth="1"/>
    <col min="12655" max="12657" width="14.140625" style="344" customWidth="1"/>
    <col min="12658" max="12659" width="0" style="344" hidden="1" customWidth="1"/>
    <col min="12660" max="12662" width="14.140625" style="344" customWidth="1"/>
    <col min="12663" max="12664" width="0" style="344" hidden="1" customWidth="1"/>
    <col min="12665" max="12665" width="14.140625" style="344" customWidth="1"/>
    <col min="12666" max="12666" width="21.7109375" style="344" customWidth="1"/>
    <col min="12667" max="12667" width="17.28515625" style="344" customWidth="1"/>
    <col min="12668" max="12669" width="0" style="344" hidden="1" customWidth="1"/>
    <col min="12670" max="12670" width="14.140625" style="344" customWidth="1"/>
    <col min="12671" max="12671" width="18.140625" style="344" customWidth="1"/>
    <col min="12672" max="12672" width="14.140625" style="344" customWidth="1"/>
    <col min="12673" max="12674" width="0" style="344" hidden="1" customWidth="1"/>
    <col min="12675" max="12676" width="14.140625" style="344" customWidth="1"/>
    <col min="12677" max="12677" width="22.140625" style="344" customWidth="1"/>
    <col min="12678" max="12906" width="14.140625" style="344" customWidth="1"/>
    <col min="12907" max="12907" width="25.42578125" style="344" customWidth="1"/>
    <col min="12908" max="12908" width="14.140625" style="344" customWidth="1"/>
    <col min="12909" max="12910" width="0" style="344" hidden="1" customWidth="1"/>
    <col min="12911" max="12913" width="14.140625" style="344" customWidth="1"/>
    <col min="12914" max="12915" width="0" style="344" hidden="1" customWidth="1"/>
    <col min="12916" max="12918" width="14.140625" style="344" customWidth="1"/>
    <col min="12919" max="12920" width="0" style="344" hidden="1" customWidth="1"/>
    <col min="12921" max="12921" width="14.140625" style="344" customWidth="1"/>
    <col min="12922" max="12922" width="21.7109375" style="344" customWidth="1"/>
    <col min="12923" max="12923" width="17.28515625" style="344" customWidth="1"/>
    <col min="12924" max="12925" width="0" style="344" hidden="1" customWidth="1"/>
    <col min="12926" max="12926" width="14.140625" style="344" customWidth="1"/>
    <col min="12927" max="12927" width="18.140625" style="344" customWidth="1"/>
    <col min="12928" max="12928" width="14.140625" style="344" customWidth="1"/>
    <col min="12929" max="12930" width="0" style="344" hidden="1" customWidth="1"/>
    <col min="12931" max="12932" width="14.140625" style="344" customWidth="1"/>
    <col min="12933" max="12933" width="22.140625" style="344" customWidth="1"/>
    <col min="12934" max="13162" width="14.140625" style="344" customWidth="1"/>
    <col min="13163" max="13163" width="25.42578125" style="344" customWidth="1"/>
    <col min="13164" max="13164" width="14.140625" style="344" customWidth="1"/>
    <col min="13165" max="13166" width="0" style="344" hidden="1" customWidth="1"/>
    <col min="13167" max="13169" width="14.140625" style="344" customWidth="1"/>
    <col min="13170" max="13171" width="0" style="344" hidden="1" customWidth="1"/>
    <col min="13172" max="13174" width="14.140625" style="344" customWidth="1"/>
    <col min="13175" max="13176" width="0" style="344" hidden="1" customWidth="1"/>
    <col min="13177" max="13177" width="14.140625" style="344" customWidth="1"/>
    <col min="13178" max="13178" width="21.7109375" style="344" customWidth="1"/>
    <col min="13179" max="13179" width="17.28515625" style="344" customWidth="1"/>
    <col min="13180" max="13181" width="0" style="344" hidden="1" customWidth="1"/>
    <col min="13182" max="13182" width="14.140625" style="344" customWidth="1"/>
    <col min="13183" max="13183" width="18.140625" style="344" customWidth="1"/>
    <col min="13184" max="13184" width="14.140625" style="344" customWidth="1"/>
    <col min="13185" max="13186" width="0" style="344" hidden="1" customWidth="1"/>
    <col min="13187" max="13188" width="14.140625" style="344" customWidth="1"/>
    <col min="13189" max="13189" width="22.140625" style="344" customWidth="1"/>
    <col min="13190" max="13418" width="14.140625" style="344" customWidth="1"/>
    <col min="13419" max="13419" width="25.42578125" style="344" customWidth="1"/>
    <col min="13420" max="13420" width="14.140625" style="344" customWidth="1"/>
    <col min="13421" max="13422" width="0" style="344" hidden="1" customWidth="1"/>
    <col min="13423" max="13425" width="14.140625" style="344" customWidth="1"/>
    <col min="13426" max="13427" width="0" style="344" hidden="1" customWidth="1"/>
    <col min="13428" max="13430" width="14.140625" style="344" customWidth="1"/>
    <col min="13431" max="13432" width="0" style="344" hidden="1" customWidth="1"/>
    <col min="13433" max="13433" width="14.140625" style="344" customWidth="1"/>
    <col min="13434" max="13434" width="21.7109375" style="344" customWidth="1"/>
    <col min="13435" max="13435" width="17.28515625" style="344" customWidth="1"/>
    <col min="13436" max="13437" width="0" style="344" hidden="1" customWidth="1"/>
    <col min="13438" max="13438" width="14.140625" style="344" customWidth="1"/>
    <col min="13439" max="13439" width="18.140625" style="344" customWidth="1"/>
    <col min="13440" max="13440" width="14.140625" style="344" customWidth="1"/>
    <col min="13441" max="13442" width="0" style="344" hidden="1" customWidth="1"/>
    <col min="13443" max="13444" width="14.140625" style="344" customWidth="1"/>
    <col min="13445" max="13445" width="22.140625" style="344" customWidth="1"/>
    <col min="13446" max="13674" width="14.140625" style="344" customWidth="1"/>
    <col min="13675" max="13675" width="25.42578125" style="344" customWidth="1"/>
    <col min="13676" max="13676" width="14.140625" style="344" customWidth="1"/>
    <col min="13677" max="13678" width="0" style="344" hidden="1" customWidth="1"/>
    <col min="13679" max="13681" width="14.140625" style="344" customWidth="1"/>
    <col min="13682" max="13683" width="0" style="344" hidden="1" customWidth="1"/>
    <col min="13684" max="13686" width="14.140625" style="344" customWidth="1"/>
    <col min="13687" max="13688" width="0" style="344" hidden="1" customWidth="1"/>
    <col min="13689" max="13689" width="14.140625" style="344" customWidth="1"/>
    <col min="13690" max="13690" width="21.7109375" style="344" customWidth="1"/>
    <col min="13691" max="13691" width="17.28515625" style="344" customWidth="1"/>
    <col min="13692" max="13693" width="0" style="344" hidden="1" customWidth="1"/>
    <col min="13694" max="13694" width="14.140625" style="344" customWidth="1"/>
    <col min="13695" max="13695" width="18.140625" style="344" customWidth="1"/>
    <col min="13696" max="13696" width="14.140625" style="344" customWidth="1"/>
    <col min="13697" max="13698" width="0" style="344" hidden="1" customWidth="1"/>
    <col min="13699" max="13700" width="14.140625" style="344" customWidth="1"/>
    <col min="13701" max="13701" width="22.140625" style="344" customWidth="1"/>
    <col min="13702" max="13930" width="14.140625" style="344" customWidth="1"/>
    <col min="13931" max="13931" width="25.42578125" style="344" customWidth="1"/>
    <col min="13932" max="13932" width="14.140625" style="344" customWidth="1"/>
    <col min="13933" max="13934" width="0" style="344" hidden="1" customWidth="1"/>
    <col min="13935" max="13937" width="14.140625" style="344" customWidth="1"/>
    <col min="13938" max="13939" width="0" style="344" hidden="1" customWidth="1"/>
    <col min="13940" max="13942" width="14.140625" style="344" customWidth="1"/>
    <col min="13943" max="13944" width="0" style="344" hidden="1" customWidth="1"/>
    <col min="13945" max="13945" width="14.140625" style="344" customWidth="1"/>
    <col min="13946" max="13946" width="21.7109375" style="344" customWidth="1"/>
    <col min="13947" max="13947" width="17.28515625" style="344" customWidth="1"/>
    <col min="13948" max="13949" width="0" style="344" hidden="1" customWidth="1"/>
    <col min="13950" max="13950" width="14.140625" style="344" customWidth="1"/>
    <col min="13951" max="13951" width="18.140625" style="344" customWidth="1"/>
    <col min="13952" max="13952" width="14.140625" style="344" customWidth="1"/>
    <col min="13953" max="13954" width="0" style="344" hidden="1" customWidth="1"/>
    <col min="13955" max="13956" width="14.140625" style="344" customWidth="1"/>
    <col min="13957" max="13957" width="22.140625" style="344" customWidth="1"/>
    <col min="13958" max="14186" width="14.140625" style="344" customWidth="1"/>
    <col min="14187" max="14187" width="25.42578125" style="344" customWidth="1"/>
    <col min="14188" max="14188" width="14.140625" style="344" customWidth="1"/>
    <col min="14189" max="14190" width="0" style="344" hidden="1" customWidth="1"/>
    <col min="14191" max="14193" width="14.140625" style="344" customWidth="1"/>
    <col min="14194" max="14195" width="0" style="344" hidden="1" customWidth="1"/>
    <col min="14196" max="14198" width="14.140625" style="344" customWidth="1"/>
    <col min="14199" max="14200" width="0" style="344" hidden="1" customWidth="1"/>
    <col min="14201" max="14201" width="14.140625" style="344" customWidth="1"/>
    <col min="14202" max="14202" width="21.7109375" style="344" customWidth="1"/>
    <col min="14203" max="14203" width="17.28515625" style="344" customWidth="1"/>
    <col min="14204" max="14205" width="0" style="344" hidden="1" customWidth="1"/>
    <col min="14206" max="14206" width="14.140625" style="344" customWidth="1"/>
    <col min="14207" max="14207" width="18.140625" style="344" customWidth="1"/>
    <col min="14208" max="14208" width="14.140625" style="344" customWidth="1"/>
    <col min="14209" max="14210" width="0" style="344" hidden="1" customWidth="1"/>
    <col min="14211" max="14212" width="14.140625" style="344" customWidth="1"/>
    <col min="14213" max="14213" width="22.140625" style="344" customWidth="1"/>
    <col min="14214" max="14442" width="14.140625" style="344" customWidth="1"/>
    <col min="14443" max="14443" width="25.42578125" style="344" customWidth="1"/>
    <col min="14444" max="14444" width="14.140625" style="344" customWidth="1"/>
    <col min="14445" max="14446" width="0" style="344" hidden="1" customWidth="1"/>
    <col min="14447" max="14449" width="14.140625" style="344" customWidth="1"/>
    <col min="14450" max="14451" width="0" style="344" hidden="1" customWidth="1"/>
    <col min="14452" max="14454" width="14.140625" style="344" customWidth="1"/>
    <col min="14455" max="14456" width="0" style="344" hidden="1" customWidth="1"/>
    <col min="14457" max="14457" width="14.140625" style="344" customWidth="1"/>
    <col min="14458" max="14458" width="21.7109375" style="344" customWidth="1"/>
    <col min="14459" max="14459" width="17.28515625" style="344" customWidth="1"/>
    <col min="14460" max="14461" width="0" style="344" hidden="1" customWidth="1"/>
    <col min="14462" max="14462" width="14.140625" style="344" customWidth="1"/>
    <col min="14463" max="14463" width="18.140625" style="344" customWidth="1"/>
    <col min="14464" max="14464" width="14.140625" style="344" customWidth="1"/>
    <col min="14465" max="14466" width="0" style="344" hidden="1" customWidth="1"/>
    <col min="14467" max="14468" width="14.140625" style="344" customWidth="1"/>
    <col min="14469" max="14469" width="22.140625" style="344" customWidth="1"/>
    <col min="14470" max="14698" width="14.140625" style="344" customWidth="1"/>
    <col min="14699" max="14699" width="25.42578125" style="344" customWidth="1"/>
    <col min="14700" max="14700" width="14.140625" style="344" customWidth="1"/>
    <col min="14701" max="14702" width="0" style="344" hidden="1" customWidth="1"/>
    <col min="14703" max="14705" width="14.140625" style="344" customWidth="1"/>
    <col min="14706" max="14707" width="0" style="344" hidden="1" customWidth="1"/>
    <col min="14708" max="14710" width="14.140625" style="344" customWidth="1"/>
    <col min="14711" max="14712" width="0" style="344" hidden="1" customWidth="1"/>
    <col min="14713" max="14713" width="14.140625" style="344" customWidth="1"/>
    <col min="14714" max="14714" width="21.7109375" style="344" customWidth="1"/>
    <col min="14715" max="14715" width="17.28515625" style="344" customWidth="1"/>
    <col min="14716" max="14717" width="0" style="344" hidden="1" customWidth="1"/>
    <col min="14718" max="14718" width="14.140625" style="344" customWidth="1"/>
    <col min="14719" max="14719" width="18.140625" style="344" customWidth="1"/>
    <col min="14720" max="14720" width="14.140625" style="344" customWidth="1"/>
    <col min="14721" max="14722" width="0" style="344" hidden="1" customWidth="1"/>
    <col min="14723" max="14724" width="14.140625" style="344" customWidth="1"/>
    <col min="14725" max="14725" width="22.140625" style="344" customWidth="1"/>
    <col min="14726" max="14954" width="14.140625" style="344" customWidth="1"/>
    <col min="14955" max="14955" width="25.42578125" style="344" customWidth="1"/>
    <col min="14956" max="14956" width="14.140625" style="344" customWidth="1"/>
    <col min="14957" max="14958" width="0" style="344" hidden="1" customWidth="1"/>
    <col min="14959" max="14961" width="14.140625" style="344" customWidth="1"/>
    <col min="14962" max="14963" width="0" style="344" hidden="1" customWidth="1"/>
    <col min="14964" max="14966" width="14.140625" style="344" customWidth="1"/>
    <col min="14967" max="14968" width="0" style="344" hidden="1" customWidth="1"/>
    <col min="14969" max="14969" width="14.140625" style="344" customWidth="1"/>
    <col min="14970" max="14970" width="21.7109375" style="344" customWidth="1"/>
    <col min="14971" max="14971" width="17.28515625" style="344" customWidth="1"/>
    <col min="14972" max="14973" width="0" style="344" hidden="1" customWidth="1"/>
    <col min="14974" max="14974" width="14.140625" style="344" customWidth="1"/>
    <col min="14975" max="14975" width="18.140625" style="344" customWidth="1"/>
    <col min="14976" max="14976" width="14.140625" style="344" customWidth="1"/>
    <col min="14977" max="14978" width="0" style="344" hidden="1" customWidth="1"/>
    <col min="14979" max="14980" width="14.140625" style="344" customWidth="1"/>
    <col min="14981" max="14981" width="22.140625" style="344" customWidth="1"/>
    <col min="14982" max="15210" width="14.140625" style="344" customWidth="1"/>
    <col min="15211" max="15211" width="25.42578125" style="344" customWidth="1"/>
    <col min="15212" max="15212" width="14.140625" style="344" customWidth="1"/>
    <col min="15213" max="15214" width="0" style="344" hidden="1" customWidth="1"/>
    <col min="15215" max="15217" width="14.140625" style="344" customWidth="1"/>
    <col min="15218" max="15219" width="0" style="344" hidden="1" customWidth="1"/>
    <col min="15220" max="15222" width="14.140625" style="344" customWidth="1"/>
    <col min="15223" max="15224" width="0" style="344" hidden="1" customWidth="1"/>
    <col min="15225" max="15225" width="14.140625" style="344" customWidth="1"/>
    <col min="15226" max="15226" width="21.7109375" style="344" customWidth="1"/>
    <col min="15227" max="15227" width="17.28515625" style="344" customWidth="1"/>
    <col min="15228" max="15229" width="0" style="344" hidden="1" customWidth="1"/>
    <col min="15230" max="15230" width="14.140625" style="344" customWidth="1"/>
    <col min="15231" max="15231" width="18.140625" style="344" customWidth="1"/>
    <col min="15232" max="15232" width="14.140625" style="344" customWidth="1"/>
    <col min="15233" max="15234" width="0" style="344" hidden="1" customWidth="1"/>
    <col min="15235" max="15236" width="14.140625" style="344" customWidth="1"/>
    <col min="15237" max="15237" width="22.140625" style="344" customWidth="1"/>
    <col min="15238" max="15466" width="14.140625" style="344" customWidth="1"/>
    <col min="15467" max="15467" width="25.42578125" style="344" customWidth="1"/>
    <col min="15468" max="15468" width="14.140625" style="344" customWidth="1"/>
    <col min="15469" max="15470" width="0" style="344" hidden="1" customWidth="1"/>
    <col min="15471" max="15473" width="14.140625" style="344" customWidth="1"/>
    <col min="15474" max="15475" width="0" style="344" hidden="1" customWidth="1"/>
    <col min="15476" max="15478" width="14.140625" style="344" customWidth="1"/>
    <col min="15479" max="15480" width="0" style="344" hidden="1" customWidth="1"/>
    <col min="15481" max="15481" width="14.140625" style="344" customWidth="1"/>
    <col min="15482" max="15482" width="21.7109375" style="344" customWidth="1"/>
    <col min="15483" max="15483" width="17.28515625" style="344" customWidth="1"/>
    <col min="15484" max="15485" width="0" style="344" hidden="1" customWidth="1"/>
    <col min="15486" max="15486" width="14.140625" style="344" customWidth="1"/>
    <col min="15487" max="15487" width="18.140625" style="344" customWidth="1"/>
    <col min="15488" max="15488" width="14.140625" style="344" customWidth="1"/>
    <col min="15489" max="15490" width="0" style="344" hidden="1" customWidth="1"/>
    <col min="15491" max="15492" width="14.140625" style="344" customWidth="1"/>
    <col min="15493" max="15493" width="22.140625" style="344" customWidth="1"/>
    <col min="15494" max="15722" width="14.140625" style="344" customWidth="1"/>
    <col min="15723" max="15723" width="25.42578125" style="344" customWidth="1"/>
    <col min="15724" max="15724" width="14.140625" style="344" customWidth="1"/>
    <col min="15725" max="15726" width="0" style="344" hidden="1" customWidth="1"/>
    <col min="15727" max="15729" width="14.140625" style="344" customWidth="1"/>
    <col min="15730" max="15731" width="0" style="344" hidden="1" customWidth="1"/>
    <col min="15732" max="15734" width="14.140625" style="344" customWidth="1"/>
    <col min="15735" max="15736" width="0" style="344" hidden="1" customWidth="1"/>
    <col min="15737" max="15737" width="14.140625" style="344" customWidth="1"/>
    <col min="15738" max="15738" width="21.7109375" style="344" customWidth="1"/>
    <col min="15739" max="15739" width="17.28515625" style="344" customWidth="1"/>
    <col min="15740" max="15741" width="0" style="344" hidden="1" customWidth="1"/>
    <col min="15742" max="15742" width="14.140625" style="344" customWidth="1"/>
    <col min="15743" max="15743" width="18.140625" style="344" customWidth="1"/>
    <col min="15744" max="15744" width="14.140625" style="344" customWidth="1"/>
    <col min="15745" max="15746" width="0" style="344" hidden="1" customWidth="1"/>
    <col min="15747" max="15748" width="14.140625" style="344" customWidth="1"/>
    <col min="15749" max="15749" width="22.140625" style="344" customWidth="1"/>
    <col min="15750" max="15978" width="14.140625" style="344" customWidth="1"/>
    <col min="15979" max="15979" width="25.42578125" style="344" customWidth="1"/>
    <col min="15980" max="15980" width="14.140625" style="344" customWidth="1"/>
    <col min="15981" max="15982" width="0" style="344" hidden="1" customWidth="1"/>
    <col min="15983" max="15985" width="14.140625" style="344" customWidth="1"/>
    <col min="15986" max="15987" width="0" style="344" hidden="1" customWidth="1"/>
    <col min="15988" max="15990" width="14.140625" style="344" customWidth="1"/>
    <col min="15991" max="15992" width="0" style="344" hidden="1" customWidth="1"/>
    <col min="15993" max="15993" width="14.140625" style="344" customWidth="1"/>
    <col min="15994" max="15994" width="21.7109375" style="344" customWidth="1"/>
    <col min="15995" max="15995" width="17.28515625" style="344" customWidth="1"/>
    <col min="15996" max="15997" width="0" style="344" hidden="1" customWidth="1"/>
    <col min="15998" max="15998" width="14.140625" style="344" customWidth="1"/>
    <col min="15999" max="15999" width="18.140625" style="344" customWidth="1"/>
    <col min="16000" max="16000" width="14.140625" style="344" customWidth="1"/>
    <col min="16001" max="16002" width="0" style="344" hidden="1" customWidth="1"/>
    <col min="16003" max="16004" width="14.140625" style="344" customWidth="1"/>
    <col min="16005" max="16005" width="22.140625" style="344" customWidth="1"/>
    <col min="16006" max="16384" width="14.140625" style="344" customWidth="1"/>
  </cols>
  <sheetData>
    <row r="1" spans="1:31" ht="27" customHeight="1" x14ac:dyDescent="0.25">
      <c r="A1" s="474" t="s">
        <v>0</v>
      </c>
      <c r="B1" s="475" t="s">
        <v>164</v>
      </c>
      <c r="C1" s="475" t="s">
        <v>264</v>
      </c>
      <c r="D1" s="476" t="s">
        <v>165</v>
      </c>
      <c r="E1" s="472" t="s">
        <v>265</v>
      </c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3"/>
    </row>
    <row r="2" spans="1:31" ht="42.75" customHeight="1" x14ac:dyDescent="0.25">
      <c r="A2" s="474"/>
      <c r="B2" s="475"/>
      <c r="C2" s="475"/>
      <c r="D2" s="476"/>
      <c r="E2" s="478" t="s">
        <v>166</v>
      </c>
      <c r="F2" s="478"/>
      <c r="G2" s="478"/>
      <c r="H2" s="478"/>
      <c r="I2" s="478"/>
      <c r="J2" s="479" t="s">
        <v>167</v>
      </c>
      <c r="K2" s="479"/>
      <c r="L2" s="479"/>
      <c r="M2" s="479"/>
      <c r="N2" s="479"/>
      <c r="O2" s="478" t="s">
        <v>168</v>
      </c>
      <c r="P2" s="478"/>
      <c r="Q2" s="478"/>
      <c r="R2" s="478"/>
      <c r="S2" s="478"/>
      <c r="T2" s="478" t="s">
        <v>169</v>
      </c>
      <c r="U2" s="478"/>
      <c r="V2" s="478"/>
      <c r="W2" s="478"/>
      <c r="X2" s="478"/>
      <c r="Y2" s="478" t="s">
        <v>170</v>
      </c>
      <c r="Z2" s="478"/>
      <c r="AA2" s="478"/>
      <c r="AB2" s="478"/>
      <c r="AC2" s="478"/>
      <c r="AD2" s="472" t="s">
        <v>266</v>
      </c>
      <c r="AE2" s="473"/>
    </row>
    <row r="3" spans="1:31" s="349" customFormat="1" ht="68.25" customHeight="1" x14ac:dyDescent="0.25">
      <c r="A3" s="474"/>
      <c r="B3" s="475"/>
      <c r="C3" s="475"/>
      <c r="D3" s="476"/>
      <c r="E3" s="345" t="s">
        <v>171</v>
      </c>
      <c r="F3" s="345" t="s">
        <v>267</v>
      </c>
      <c r="G3" s="345" t="s">
        <v>268</v>
      </c>
      <c r="H3" s="345" t="s">
        <v>269</v>
      </c>
      <c r="I3" s="345" t="s">
        <v>259</v>
      </c>
      <c r="J3" s="346" t="s">
        <v>171</v>
      </c>
      <c r="K3" s="345" t="s">
        <v>267</v>
      </c>
      <c r="L3" s="345" t="s">
        <v>268</v>
      </c>
      <c r="M3" s="345" t="s">
        <v>269</v>
      </c>
      <c r="N3" s="345" t="s">
        <v>259</v>
      </c>
      <c r="O3" s="345" t="s">
        <v>171</v>
      </c>
      <c r="P3" s="345" t="s">
        <v>267</v>
      </c>
      <c r="Q3" s="345" t="s">
        <v>268</v>
      </c>
      <c r="R3" s="345" t="s">
        <v>269</v>
      </c>
      <c r="S3" s="345" t="s">
        <v>259</v>
      </c>
      <c r="T3" s="345" t="s">
        <v>171</v>
      </c>
      <c r="U3" s="345" t="s">
        <v>267</v>
      </c>
      <c r="V3" s="345" t="s">
        <v>268</v>
      </c>
      <c r="W3" s="345" t="s">
        <v>269</v>
      </c>
      <c r="X3" s="345" t="s">
        <v>259</v>
      </c>
      <c r="Y3" s="345" t="s">
        <v>171</v>
      </c>
      <c r="Z3" s="345" t="s">
        <v>267</v>
      </c>
      <c r="AA3" s="345" t="s">
        <v>268</v>
      </c>
      <c r="AB3" s="345" t="s">
        <v>269</v>
      </c>
      <c r="AC3" s="345" t="s">
        <v>259</v>
      </c>
      <c r="AD3" s="347" t="s">
        <v>270</v>
      </c>
      <c r="AE3" s="348" t="s">
        <v>271</v>
      </c>
    </row>
    <row r="4" spans="1:31" ht="25.5" x14ac:dyDescent="0.25">
      <c r="A4" s="350"/>
      <c r="B4" s="351" t="s">
        <v>246</v>
      </c>
      <c r="C4" s="351" t="s">
        <v>272</v>
      </c>
      <c r="D4" s="352" t="s">
        <v>260</v>
      </c>
      <c r="E4" s="353">
        <v>1</v>
      </c>
      <c r="F4" s="353" t="s">
        <v>273</v>
      </c>
      <c r="G4" s="353" t="s">
        <v>274</v>
      </c>
      <c r="H4" s="353" t="s">
        <v>275</v>
      </c>
      <c r="I4" s="354" t="s">
        <v>276</v>
      </c>
      <c r="J4" s="355">
        <v>2</v>
      </c>
      <c r="K4" s="355" t="s">
        <v>172</v>
      </c>
      <c r="L4" s="355" t="s">
        <v>277</v>
      </c>
      <c r="M4" s="355" t="s">
        <v>278</v>
      </c>
      <c r="N4" s="354" t="s">
        <v>276</v>
      </c>
      <c r="O4" s="353">
        <v>3</v>
      </c>
      <c r="P4" s="353" t="s">
        <v>173</v>
      </c>
      <c r="Q4" s="353" t="s">
        <v>279</v>
      </c>
      <c r="R4" s="353" t="s">
        <v>280</v>
      </c>
      <c r="S4" s="354" t="s">
        <v>276</v>
      </c>
      <c r="T4" s="353">
        <v>4</v>
      </c>
      <c r="U4" s="353" t="s">
        <v>174</v>
      </c>
      <c r="V4" s="353" t="s">
        <v>281</v>
      </c>
      <c r="W4" s="353" t="s">
        <v>282</v>
      </c>
      <c r="X4" s="354" t="s">
        <v>276</v>
      </c>
      <c r="Y4" s="353">
        <v>5</v>
      </c>
      <c r="Z4" s="353" t="s">
        <v>175</v>
      </c>
      <c r="AA4" s="356" t="s">
        <v>283</v>
      </c>
      <c r="AB4" s="356" t="s">
        <v>284</v>
      </c>
      <c r="AC4" s="354" t="s">
        <v>276</v>
      </c>
      <c r="AD4" s="354" t="s">
        <v>285</v>
      </c>
      <c r="AE4" s="357"/>
    </row>
    <row r="5" spans="1:31" ht="15" x14ac:dyDescent="0.25">
      <c r="A5" s="356">
        <v>1</v>
      </c>
      <c r="B5" s="353">
        <v>202</v>
      </c>
      <c r="C5" s="353">
        <v>630002</v>
      </c>
      <c r="D5" s="358" t="s">
        <v>195</v>
      </c>
      <c r="E5" s="353" t="s">
        <v>177</v>
      </c>
      <c r="F5" s="353" t="s">
        <v>247</v>
      </c>
      <c r="G5" s="353" t="s">
        <v>178</v>
      </c>
      <c r="H5" s="353" t="s">
        <v>247</v>
      </c>
      <c r="I5" s="359">
        <f>3- COUNTIFS(F5:H5,"не сдали")</f>
        <v>2</v>
      </c>
      <c r="J5" s="355" t="s">
        <v>177</v>
      </c>
      <c r="K5" s="355" t="s">
        <v>178</v>
      </c>
      <c r="L5" s="355" t="s">
        <v>178</v>
      </c>
      <c r="M5" s="353" t="s">
        <v>247</v>
      </c>
      <c r="N5" s="360">
        <f>3- COUNTIFS(K5:M5,"не сдали")</f>
        <v>1</v>
      </c>
      <c r="O5" s="353" t="s">
        <v>177</v>
      </c>
      <c r="P5" s="353" t="s">
        <v>247</v>
      </c>
      <c r="Q5" s="353" t="s">
        <v>247</v>
      </c>
      <c r="R5" s="353" t="s">
        <v>247</v>
      </c>
      <c r="S5" s="361">
        <f>3- COUNTIFS(P5:R5,"не сдали")</f>
        <v>3</v>
      </c>
      <c r="T5" s="353" t="s">
        <v>177</v>
      </c>
      <c r="U5" s="353" t="s">
        <v>178</v>
      </c>
      <c r="V5" s="353" t="s">
        <v>178</v>
      </c>
      <c r="W5" s="353" t="s">
        <v>247</v>
      </c>
      <c r="X5" s="360">
        <f>3- COUNTIFS(U5:W5,"не сдали")</f>
        <v>1</v>
      </c>
      <c r="Y5" s="353" t="s">
        <v>177</v>
      </c>
      <c r="Z5" s="353" t="s">
        <v>247</v>
      </c>
      <c r="AA5" s="353" t="s">
        <v>178</v>
      </c>
      <c r="AB5" s="353" t="s">
        <v>178</v>
      </c>
      <c r="AC5" s="360">
        <f>3- COUNTIFS(Z5:AB5,"не сдали")</f>
        <v>1</v>
      </c>
      <c r="AD5" s="362">
        <v>0.53333333333333333</v>
      </c>
      <c r="AE5" s="363">
        <v>7</v>
      </c>
    </row>
    <row r="6" spans="1:31" ht="15" x14ac:dyDescent="0.25">
      <c r="A6" s="356">
        <v>2</v>
      </c>
      <c r="B6" s="353">
        <v>302</v>
      </c>
      <c r="C6" s="353">
        <v>630003</v>
      </c>
      <c r="D6" s="358" t="s">
        <v>176</v>
      </c>
      <c r="E6" s="353" t="s">
        <v>177</v>
      </c>
      <c r="F6" s="353" t="s">
        <v>247</v>
      </c>
      <c r="G6" s="353" t="s">
        <v>178</v>
      </c>
      <c r="H6" s="353" t="s">
        <v>247</v>
      </c>
      <c r="I6" s="359">
        <f t="shared" ref="I6:I69" si="0">3- COUNTIFS(F6:H6,"не сдали")</f>
        <v>2</v>
      </c>
      <c r="J6" s="355" t="s">
        <v>177</v>
      </c>
      <c r="K6" s="355" t="s">
        <v>247</v>
      </c>
      <c r="L6" s="355" t="s">
        <v>178</v>
      </c>
      <c r="M6" s="353" t="s">
        <v>247</v>
      </c>
      <c r="N6" s="359">
        <f t="shared" ref="N6:N69" si="1">3- COUNTIFS(K6:M6,"не сдали")</f>
        <v>2</v>
      </c>
      <c r="O6" s="353" t="s">
        <v>177</v>
      </c>
      <c r="P6" s="353" t="s">
        <v>247</v>
      </c>
      <c r="Q6" s="353" t="s">
        <v>247</v>
      </c>
      <c r="R6" s="353" t="s">
        <v>247</v>
      </c>
      <c r="S6" s="361">
        <f t="shared" ref="S6:S69" si="2">3- COUNTIFS(P6:R6,"не сдали")</f>
        <v>3</v>
      </c>
      <c r="T6" s="353" t="s">
        <v>177</v>
      </c>
      <c r="U6" s="353" t="s">
        <v>178</v>
      </c>
      <c r="V6" s="353" t="s">
        <v>178</v>
      </c>
      <c r="W6" s="353" t="s">
        <v>247</v>
      </c>
      <c r="X6" s="360">
        <f t="shared" ref="X6:X69" si="3">3- COUNTIFS(U6:W6,"не сдали")</f>
        <v>1</v>
      </c>
      <c r="Y6" s="353" t="s">
        <v>177</v>
      </c>
      <c r="Z6" s="353" t="s">
        <v>247</v>
      </c>
      <c r="AA6" s="353" t="s">
        <v>178</v>
      </c>
      <c r="AB6" s="353" t="s">
        <v>178</v>
      </c>
      <c r="AC6" s="360">
        <f t="shared" ref="AC6:AC69" si="4">3- COUNTIFS(Z6:AB6,"не сдали")</f>
        <v>1</v>
      </c>
      <c r="AD6" s="362">
        <v>0.6</v>
      </c>
      <c r="AE6" s="363">
        <v>7</v>
      </c>
    </row>
    <row r="7" spans="1:31" ht="25.5" x14ac:dyDescent="0.2">
      <c r="A7" s="356">
        <v>3</v>
      </c>
      <c r="B7" s="353">
        <v>402</v>
      </c>
      <c r="C7" s="353">
        <v>630004</v>
      </c>
      <c r="D7" s="358" t="s">
        <v>196</v>
      </c>
      <c r="E7" s="353" t="s">
        <v>177</v>
      </c>
      <c r="F7" s="353" t="s">
        <v>247</v>
      </c>
      <c r="G7" s="353" t="s">
        <v>247</v>
      </c>
      <c r="H7" s="353" t="s">
        <v>247</v>
      </c>
      <c r="I7" s="364">
        <f t="shared" si="0"/>
        <v>3</v>
      </c>
      <c r="J7" s="355" t="s">
        <v>177</v>
      </c>
      <c r="K7" s="355" t="s">
        <v>178</v>
      </c>
      <c r="L7" s="355" t="s">
        <v>178</v>
      </c>
      <c r="M7" s="353" t="s">
        <v>247</v>
      </c>
      <c r="N7" s="360">
        <f t="shared" si="1"/>
        <v>1</v>
      </c>
      <c r="O7" s="353" t="s">
        <v>177</v>
      </c>
      <c r="P7" s="353" t="s">
        <v>247</v>
      </c>
      <c r="Q7" s="353" t="s">
        <v>247</v>
      </c>
      <c r="R7" s="353" t="s">
        <v>247</v>
      </c>
      <c r="S7" s="361">
        <f t="shared" si="2"/>
        <v>3</v>
      </c>
      <c r="T7" s="353" t="s">
        <v>177</v>
      </c>
      <c r="U7" s="353" t="s">
        <v>178</v>
      </c>
      <c r="V7" s="353" t="s">
        <v>247</v>
      </c>
      <c r="W7" s="353" t="s">
        <v>247</v>
      </c>
      <c r="X7" s="359">
        <f t="shared" si="3"/>
        <v>2</v>
      </c>
      <c r="Y7" s="353" t="s">
        <v>177</v>
      </c>
      <c r="Z7" s="353" t="s">
        <v>247</v>
      </c>
      <c r="AA7" s="353" t="s">
        <v>247</v>
      </c>
      <c r="AB7" s="353" t="s">
        <v>178</v>
      </c>
      <c r="AC7" s="359">
        <f t="shared" si="4"/>
        <v>2</v>
      </c>
      <c r="AD7" s="362">
        <v>0.73333333333333328</v>
      </c>
      <c r="AE7" s="363">
        <v>7</v>
      </c>
    </row>
    <row r="8" spans="1:31" ht="25.5" x14ac:dyDescent="0.25">
      <c r="A8" s="356">
        <v>4</v>
      </c>
      <c r="B8" s="353">
        <v>502</v>
      </c>
      <c r="C8" s="353">
        <v>630005</v>
      </c>
      <c r="D8" s="358" t="s">
        <v>218</v>
      </c>
      <c r="E8" s="353" t="s">
        <v>177</v>
      </c>
      <c r="F8" s="353" t="s">
        <v>247</v>
      </c>
      <c r="G8" s="353" t="s">
        <v>178</v>
      </c>
      <c r="H8" s="353" t="s">
        <v>247</v>
      </c>
      <c r="I8" s="359">
        <f t="shared" si="0"/>
        <v>2</v>
      </c>
      <c r="J8" s="355" t="s">
        <v>177</v>
      </c>
      <c r="K8" s="355" t="s">
        <v>178</v>
      </c>
      <c r="L8" s="355" t="s">
        <v>178</v>
      </c>
      <c r="M8" s="353" t="s">
        <v>247</v>
      </c>
      <c r="N8" s="360">
        <f t="shared" si="1"/>
        <v>1</v>
      </c>
      <c r="O8" s="353" t="s">
        <v>177</v>
      </c>
      <c r="P8" s="353" t="s">
        <v>247</v>
      </c>
      <c r="Q8" s="353" t="s">
        <v>247</v>
      </c>
      <c r="R8" s="353" t="s">
        <v>247</v>
      </c>
      <c r="S8" s="361">
        <f t="shared" si="2"/>
        <v>3</v>
      </c>
      <c r="T8" s="353" t="s">
        <v>177</v>
      </c>
      <c r="U8" s="353" t="s">
        <v>178</v>
      </c>
      <c r="V8" s="353" t="s">
        <v>178</v>
      </c>
      <c r="W8" s="353" t="s">
        <v>247</v>
      </c>
      <c r="X8" s="360">
        <f t="shared" si="3"/>
        <v>1</v>
      </c>
      <c r="Y8" s="353" t="s">
        <v>177</v>
      </c>
      <c r="Z8" s="353" t="s">
        <v>178</v>
      </c>
      <c r="AA8" s="353" t="s">
        <v>178</v>
      </c>
      <c r="AB8" s="353" t="s">
        <v>178</v>
      </c>
      <c r="AC8" s="365">
        <f t="shared" si="4"/>
        <v>0</v>
      </c>
      <c r="AD8" s="279">
        <v>0.46666666666666667</v>
      </c>
      <c r="AE8" s="366">
        <v>4</v>
      </c>
    </row>
    <row r="9" spans="1:31" ht="15" x14ac:dyDescent="0.2">
      <c r="A9" s="356">
        <v>5</v>
      </c>
      <c r="B9" s="353">
        <v>602</v>
      </c>
      <c r="C9" s="353">
        <v>630006</v>
      </c>
      <c r="D9" s="358" t="s">
        <v>179</v>
      </c>
      <c r="E9" s="353" t="s">
        <v>177</v>
      </c>
      <c r="F9" s="353" t="s">
        <v>247</v>
      </c>
      <c r="G9" s="353" t="s">
        <v>178</v>
      </c>
      <c r="H9" s="353" t="s">
        <v>247</v>
      </c>
      <c r="I9" s="359">
        <f t="shared" si="0"/>
        <v>2</v>
      </c>
      <c r="J9" s="355" t="s">
        <v>177</v>
      </c>
      <c r="K9" s="355"/>
      <c r="L9" s="355" t="s">
        <v>248</v>
      </c>
      <c r="M9" s="353" t="s">
        <v>247</v>
      </c>
      <c r="N9" s="364">
        <f t="shared" si="1"/>
        <v>3</v>
      </c>
      <c r="O9" s="353" t="s">
        <v>177</v>
      </c>
      <c r="P9" s="353" t="s">
        <v>247</v>
      </c>
      <c r="Q9" s="353" t="s">
        <v>247</v>
      </c>
      <c r="R9" s="353" t="s">
        <v>247</v>
      </c>
      <c r="S9" s="361">
        <f t="shared" si="2"/>
        <v>3</v>
      </c>
      <c r="T9" s="353" t="s">
        <v>177</v>
      </c>
      <c r="U9" s="353" t="s">
        <v>178</v>
      </c>
      <c r="V9" s="353" t="s">
        <v>178</v>
      </c>
      <c r="W9" s="353" t="s">
        <v>247</v>
      </c>
      <c r="X9" s="360">
        <f t="shared" si="3"/>
        <v>1</v>
      </c>
      <c r="Y9" s="353" t="s">
        <v>177</v>
      </c>
      <c r="Z9" s="353" t="s">
        <v>247</v>
      </c>
      <c r="AA9" s="353" t="s">
        <v>178</v>
      </c>
      <c r="AB9" s="353" t="s">
        <v>178</v>
      </c>
      <c r="AC9" s="360">
        <f t="shared" si="4"/>
        <v>1</v>
      </c>
      <c r="AD9" s="362">
        <v>0.66666666666666663</v>
      </c>
      <c r="AE9" s="363">
        <v>7</v>
      </c>
    </row>
    <row r="10" spans="1:31" ht="15" x14ac:dyDescent="0.2">
      <c r="A10" s="356">
        <v>6</v>
      </c>
      <c r="B10" s="353">
        <v>701</v>
      </c>
      <c r="C10" s="353">
        <v>630007</v>
      </c>
      <c r="D10" s="358" t="s">
        <v>197</v>
      </c>
      <c r="E10" s="353" t="s">
        <v>177</v>
      </c>
      <c r="F10" s="353" t="s">
        <v>247</v>
      </c>
      <c r="G10" s="353" t="s">
        <v>247</v>
      </c>
      <c r="H10" s="353" t="s">
        <v>247</v>
      </c>
      <c r="I10" s="364">
        <f t="shared" si="0"/>
        <v>3</v>
      </c>
      <c r="J10" s="355" t="s">
        <v>177</v>
      </c>
      <c r="K10" s="355" t="s">
        <v>178</v>
      </c>
      <c r="L10" s="355" t="s">
        <v>178</v>
      </c>
      <c r="M10" s="353" t="s">
        <v>247</v>
      </c>
      <c r="N10" s="360">
        <f t="shared" si="1"/>
        <v>1</v>
      </c>
      <c r="O10" s="353" t="s">
        <v>177</v>
      </c>
      <c r="P10" s="353" t="s">
        <v>247</v>
      </c>
      <c r="Q10" s="353" t="s">
        <v>247</v>
      </c>
      <c r="R10" s="353" t="s">
        <v>247</v>
      </c>
      <c r="S10" s="361">
        <f t="shared" si="2"/>
        <v>3</v>
      </c>
      <c r="T10" s="353" t="s">
        <v>177</v>
      </c>
      <c r="U10" s="353" t="s">
        <v>178</v>
      </c>
      <c r="V10" s="353" t="s">
        <v>247</v>
      </c>
      <c r="W10" s="353" t="s">
        <v>247</v>
      </c>
      <c r="X10" s="359">
        <f t="shared" si="3"/>
        <v>2</v>
      </c>
      <c r="Y10" s="353" t="s">
        <v>177</v>
      </c>
      <c r="Z10" s="353" t="s">
        <v>247</v>
      </c>
      <c r="AA10" s="353" t="s">
        <v>247</v>
      </c>
      <c r="AB10" s="353" t="s">
        <v>178</v>
      </c>
      <c r="AC10" s="359">
        <f t="shared" si="4"/>
        <v>2</v>
      </c>
      <c r="AD10" s="362">
        <v>0.73333333333333328</v>
      </c>
      <c r="AE10" s="363">
        <v>7</v>
      </c>
    </row>
    <row r="11" spans="1:31" ht="15" x14ac:dyDescent="0.25">
      <c r="A11" s="356">
        <v>7</v>
      </c>
      <c r="B11" s="353">
        <v>802</v>
      </c>
      <c r="C11" s="353">
        <v>630008</v>
      </c>
      <c r="D11" s="358" t="s">
        <v>180</v>
      </c>
      <c r="E11" s="353" t="s">
        <v>177</v>
      </c>
      <c r="F11" s="353" t="s">
        <v>247</v>
      </c>
      <c r="G11" s="353" t="s">
        <v>178</v>
      </c>
      <c r="H11" s="353" t="s">
        <v>247</v>
      </c>
      <c r="I11" s="359">
        <f t="shared" si="0"/>
        <v>2</v>
      </c>
      <c r="J11" s="355" t="s">
        <v>177</v>
      </c>
      <c r="K11" s="355" t="s">
        <v>247</v>
      </c>
      <c r="L11" s="355" t="s">
        <v>248</v>
      </c>
      <c r="M11" s="353" t="s">
        <v>247</v>
      </c>
      <c r="N11" s="361">
        <f t="shared" si="1"/>
        <v>3</v>
      </c>
      <c r="O11" s="353" t="s">
        <v>177</v>
      </c>
      <c r="P11" s="353" t="s">
        <v>247</v>
      </c>
      <c r="Q11" s="353" t="s">
        <v>247</v>
      </c>
      <c r="R11" s="353" t="s">
        <v>247</v>
      </c>
      <c r="S11" s="361">
        <f t="shared" si="2"/>
        <v>3</v>
      </c>
      <c r="T11" s="353" t="s">
        <v>177</v>
      </c>
      <c r="U11" s="353" t="s">
        <v>178</v>
      </c>
      <c r="V11" s="353" t="s">
        <v>178</v>
      </c>
      <c r="W11" s="353" t="s">
        <v>247</v>
      </c>
      <c r="X11" s="360">
        <f t="shared" si="3"/>
        <v>1</v>
      </c>
      <c r="Y11" s="353" t="s">
        <v>177</v>
      </c>
      <c r="Z11" s="353" t="s">
        <v>247</v>
      </c>
      <c r="AA11" s="353" t="s">
        <v>178</v>
      </c>
      <c r="AB11" s="353" t="s">
        <v>178</v>
      </c>
      <c r="AC11" s="360">
        <f t="shared" si="4"/>
        <v>1</v>
      </c>
      <c r="AD11" s="362">
        <v>0.66666666666666663</v>
      </c>
      <c r="AE11" s="363">
        <v>7</v>
      </c>
    </row>
    <row r="12" spans="1:31" ht="25.5" x14ac:dyDescent="0.25">
      <c r="A12" s="356">
        <v>8</v>
      </c>
      <c r="B12" s="353">
        <v>902</v>
      </c>
      <c r="C12" s="353">
        <v>630009</v>
      </c>
      <c r="D12" s="358" t="s">
        <v>219</v>
      </c>
      <c r="E12" s="353" t="s">
        <v>177</v>
      </c>
      <c r="F12" s="353" t="s">
        <v>178</v>
      </c>
      <c r="G12" s="353" t="s">
        <v>178</v>
      </c>
      <c r="H12" s="353" t="s">
        <v>247</v>
      </c>
      <c r="I12" s="360">
        <f t="shared" si="0"/>
        <v>1</v>
      </c>
      <c r="J12" s="355" t="s">
        <v>177</v>
      </c>
      <c r="K12" s="355" t="s">
        <v>178</v>
      </c>
      <c r="L12" s="355" t="s">
        <v>178</v>
      </c>
      <c r="M12" s="353" t="s">
        <v>247</v>
      </c>
      <c r="N12" s="360">
        <f t="shared" si="1"/>
        <v>1</v>
      </c>
      <c r="O12" s="353" t="s">
        <v>177</v>
      </c>
      <c r="P12" s="353" t="s">
        <v>247</v>
      </c>
      <c r="Q12" s="353" t="s">
        <v>247</v>
      </c>
      <c r="R12" s="353" t="s">
        <v>247</v>
      </c>
      <c r="S12" s="361">
        <f t="shared" si="2"/>
        <v>3</v>
      </c>
      <c r="T12" s="353" t="s">
        <v>177</v>
      </c>
      <c r="U12" s="353" t="s">
        <v>178</v>
      </c>
      <c r="V12" s="353" t="s">
        <v>178</v>
      </c>
      <c r="W12" s="353" t="s">
        <v>247</v>
      </c>
      <c r="X12" s="360">
        <f t="shared" si="3"/>
        <v>1</v>
      </c>
      <c r="Y12" s="353" t="s">
        <v>177</v>
      </c>
      <c r="Z12" s="353" t="s">
        <v>247</v>
      </c>
      <c r="AA12" s="353" t="s">
        <v>178</v>
      </c>
      <c r="AB12" s="353" t="s">
        <v>178</v>
      </c>
      <c r="AC12" s="360">
        <f t="shared" si="4"/>
        <v>1</v>
      </c>
      <c r="AD12" s="279">
        <v>0.46666666666666667</v>
      </c>
      <c r="AE12" s="366">
        <v>4</v>
      </c>
    </row>
    <row r="13" spans="1:31" ht="15" x14ac:dyDescent="0.2">
      <c r="A13" s="356">
        <v>9</v>
      </c>
      <c r="B13" s="353">
        <v>1002</v>
      </c>
      <c r="C13" s="353">
        <v>630010</v>
      </c>
      <c r="D13" s="358" t="s">
        <v>198</v>
      </c>
      <c r="E13" s="353" t="s">
        <v>177</v>
      </c>
      <c r="F13" s="353" t="s">
        <v>247</v>
      </c>
      <c r="G13" s="353" t="s">
        <v>247</v>
      </c>
      <c r="H13" s="353" t="s">
        <v>247</v>
      </c>
      <c r="I13" s="364">
        <f t="shared" si="0"/>
        <v>3</v>
      </c>
      <c r="J13" s="355" t="s">
        <v>177</v>
      </c>
      <c r="K13" s="355" t="s">
        <v>178</v>
      </c>
      <c r="L13" s="355" t="s">
        <v>178</v>
      </c>
      <c r="M13" s="353" t="s">
        <v>247</v>
      </c>
      <c r="N13" s="360">
        <f t="shared" si="1"/>
        <v>1</v>
      </c>
      <c r="O13" s="353" t="s">
        <v>177</v>
      </c>
      <c r="P13" s="353" t="s">
        <v>247</v>
      </c>
      <c r="Q13" s="353" t="s">
        <v>247</v>
      </c>
      <c r="R13" s="353" t="s">
        <v>247</v>
      </c>
      <c r="S13" s="361">
        <f t="shared" si="2"/>
        <v>3</v>
      </c>
      <c r="T13" s="353" t="s">
        <v>177</v>
      </c>
      <c r="U13" s="353" t="s">
        <v>178</v>
      </c>
      <c r="V13" s="353" t="s">
        <v>247</v>
      </c>
      <c r="W13" s="353" t="s">
        <v>247</v>
      </c>
      <c r="X13" s="359">
        <f t="shared" si="3"/>
        <v>2</v>
      </c>
      <c r="Y13" s="353" t="s">
        <v>177</v>
      </c>
      <c r="Z13" s="353" t="s">
        <v>247</v>
      </c>
      <c r="AA13" s="353" t="s">
        <v>247</v>
      </c>
      <c r="AB13" s="353" t="s">
        <v>178</v>
      </c>
      <c r="AC13" s="359">
        <f t="shared" si="4"/>
        <v>2</v>
      </c>
      <c r="AD13" s="362">
        <v>0.73333333333333328</v>
      </c>
      <c r="AE13" s="363">
        <v>7</v>
      </c>
    </row>
    <row r="14" spans="1:31" ht="25.5" x14ac:dyDescent="0.2">
      <c r="A14" s="356">
        <v>10</v>
      </c>
      <c r="B14" s="353">
        <v>1102</v>
      </c>
      <c r="C14" s="353">
        <v>630011</v>
      </c>
      <c r="D14" s="358" t="s">
        <v>199</v>
      </c>
      <c r="E14" s="353" t="s">
        <v>177</v>
      </c>
      <c r="F14" s="353" t="s">
        <v>247</v>
      </c>
      <c r="G14" s="353" t="s">
        <v>247</v>
      </c>
      <c r="H14" s="353" t="s">
        <v>247</v>
      </c>
      <c r="I14" s="364">
        <f t="shared" si="0"/>
        <v>3</v>
      </c>
      <c r="J14" s="355" t="s">
        <v>177</v>
      </c>
      <c r="K14" s="355" t="s">
        <v>178</v>
      </c>
      <c r="L14" s="355" t="s">
        <v>178</v>
      </c>
      <c r="M14" s="353" t="s">
        <v>247</v>
      </c>
      <c r="N14" s="360">
        <f t="shared" si="1"/>
        <v>1</v>
      </c>
      <c r="O14" s="353" t="s">
        <v>177</v>
      </c>
      <c r="P14" s="353" t="s">
        <v>247</v>
      </c>
      <c r="Q14" s="353" t="s">
        <v>247</v>
      </c>
      <c r="R14" s="353" t="s">
        <v>247</v>
      </c>
      <c r="S14" s="361">
        <f t="shared" si="2"/>
        <v>3</v>
      </c>
      <c r="T14" s="353" t="s">
        <v>177</v>
      </c>
      <c r="U14" s="353" t="s">
        <v>178</v>
      </c>
      <c r="V14" s="353" t="s">
        <v>247</v>
      </c>
      <c r="W14" s="353" t="s">
        <v>247</v>
      </c>
      <c r="X14" s="359">
        <f t="shared" si="3"/>
        <v>2</v>
      </c>
      <c r="Y14" s="353" t="s">
        <v>177</v>
      </c>
      <c r="Z14" s="353" t="s">
        <v>247</v>
      </c>
      <c r="AA14" s="353" t="s">
        <v>247</v>
      </c>
      <c r="AB14" s="353" t="s">
        <v>178</v>
      </c>
      <c r="AC14" s="359">
        <f t="shared" si="4"/>
        <v>2</v>
      </c>
      <c r="AD14" s="362">
        <v>0.73333333333333328</v>
      </c>
      <c r="AE14" s="363">
        <v>7</v>
      </c>
    </row>
    <row r="15" spans="1:31" ht="15" x14ac:dyDescent="0.25">
      <c r="A15" s="356">
        <v>11</v>
      </c>
      <c r="B15" s="353">
        <v>1202</v>
      </c>
      <c r="C15" s="353">
        <v>630012</v>
      </c>
      <c r="D15" s="358" t="s">
        <v>200</v>
      </c>
      <c r="E15" s="353" t="s">
        <v>177</v>
      </c>
      <c r="F15" s="353" t="s">
        <v>247</v>
      </c>
      <c r="G15" s="353" t="s">
        <v>178</v>
      </c>
      <c r="H15" s="353" t="s">
        <v>247</v>
      </c>
      <c r="I15" s="359">
        <f t="shared" si="0"/>
        <v>2</v>
      </c>
      <c r="J15" s="355" t="s">
        <v>177</v>
      </c>
      <c r="K15" s="355" t="s">
        <v>178</v>
      </c>
      <c r="L15" s="355" t="s">
        <v>178</v>
      </c>
      <c r="M15" s="353" t="s">
        <v>247</v>
      </c>
      <c r="N15" s="360">
        <f t="shared" si="1"/>
        <v>1</v>
      </c>
      <c r="O15" s="353" t="s">
        <v>177</v>
      </c>
      <c r="P15" s="353" t="s">
        <v>247</v>
      </c>
      <c r="Q15" s="353" t="s">
        <v>247</v>
      </c>
      <c r="R15" s="353" t="s">
        <v>247</v>
      </c>
      <c r="S15" s="361">
        <f t="shared" si="2"/>
        <v>3</v>
      </c>
      <c r="T15" s="353" t="s">
        <v>177</v>
      </c>
      <c r="U15" s="353" t="s">
        <v>178</v>
      </c>
      <c r="V15" s="353" t="s">
        <v>178</v>
      </c>
      <c r="W15" s="353" t="s">
        <v>247</v>
      </c>
      <c r="X15" s="360">
        <f t="shared" si="3"/>
        <v>1</v>
      </c>
      <c r="Y15" s="353" t="s">
        <v>177</v>
      </c>
      <c r="Z15" s="353" t="s">
        <v>247</v>
      </c>
      <c r="AA15" s="353" t="s">
        <v>178</v>
      </c>
      <c r="AB15" s="353" t="s">
        <v>178</v>
      </c>
      <c r="AC15" s="360">
        <f t="shared" si="4"/>
        <v>1</v>
      </c>
      <c r="AD15" s="362">
        <v>0.53333333333333333</v>
      </c>
      <c r="AE15" s="363">
        <v>7</v>
      </c>
    </row>
    <row r="16" spans="1:31" ht="25.5" x14ac:dyDescent="0.25">
      <c r="A16" s="356">
        <v>12</v>
      </c>
      <c r="B16" s="353">
        <v>1302</v>
      </c>
      <c r="C16" s="353">
        <v>630013</v>
      </c>
      <c r="D16" s="358" t="s">
        <v>181</v>
      </c>
      <c r="E16" s="353" t="s">
        <v>177</v>
      </c>
      <c r="F16" s="353" t="s">
        <v>247</v>
      </c>
      <c r="G16" s="353" t="s">
        <v>178</v>
      </c>
      <c r="H16" s="353" t="s">
        <v>247</v>
      </c>
      <c r="I16" s="359">
        <f t="shared" si="0"/>
        <v>2</v>
      </c>
      <c r="J16" s="355" t="s">
        <v>177</v>
      </c>
      <c r="K16" s="355" t="s">
        <v>247</v>
      </c>
      <c r="L16" s="355" t="s">
        <v>178</v>
      </c>
      <c r="M16" s="353" t="s">
        <v>247</v>
      </c>
      <c r="N16" s="359">
        <f t="shared" si="1"/>
        <v>2</v>
      </c>
      <c r="O16" s="353" t="s">
        <v>177</v>
      </c>
      <c r="P16" s="353" t="s">
        <v>247</v>
      </c>
      <c r="Q16" s="353" t="s">
        <v>247</v>
      </c>
      <c r="R16" s="353" t="s">
        <v>247</v>
      </c>
      <c r="S16" s="361">
        <f t="shared" si="2"/>
        <v>3</v>
      </c>
      <c r="T16" s="353" t="s">
        <v>177</v>
      </c>
      <c r="U16" s="353" t="s">
        <v>178</v>
      </c>
      <c r="V16" s="353" t="s">
        <v>178</v>
      </c>
      <c r="W16" s="353" t="s">
        <v>247</v>
      </c>
      <c r="X16" s="360">
        <f t="shared" si="3"/>
        <v>1</v>
      </c>
      <c r="Y16" s="353" t="s">
        <v>177</v>
      </c>
      <c r="Z16" s="353" t="s">
        <v>247</v>
      </c>
      <c r="AA16" s="353" t="s">
        <v>178</v>
      </c>
      <c r="AB16" s="353" t="s">
        <v>178</v>
      </c>
      <c r="AC16" s="360">
        <f t="shared" si="4"/>
        <v>1</v>
      </c>
      <c r="AD16" s="362">
        <v>0.6</v>
      </c>
      <c r="AE16" s="363">
        <v>7</v>
      </c>
    </row>
    <row r="17" spans="1:31" ht="15" x14ac:dyDescent="0.2">
      <c r="A17" s="356">
        <v>13</v>
      </c>
      <c r="B17" s="353">
        <v>1402</v>
      </c>
      <c r="C17" s="353">
        <v>630014</v>
      </c>
      <c r="D17" s="358" t="s">
        <v>182</v>
      </c>
      <c r="E17" s="353" t="s">
        <v>177</v>
      </c>
      <c r="F17" s="353" t="s">
        <v>247</v>
      </c>
      <c r="G17" s="353" t="s">
        <v>247</v>
      </c>
      <c r="H17" s="353" t="s">
        <v>247</v>
      </c>
      <c r="I17" s="364">
        <f t="shared" si="0"/>
        <v>3</v>
      </c>
      <c r="J17" s="367"/>
      <c r="K17" s="367" t="s">
        <v>183</v>
      </c>
      <c r="L17" s="367"/>
      <c r="M17" s="367" t="s">
        <v>247</v>
      </c>
      <c r="N17" s="367" t="s">
        <v>183</v>
      </c>
      <c r="O17" s="353" t="s">
        <v>177</v>
      </c>
      <c r="P17" s="353" t="s">
        <v>247</v>
      </c>
      <c r="Q17" s="353" t="s">
        <v>247</v>
      </c>
      <c r="R17" s="353" t="s">
        <v>247</v>
      </c>
      <c r="S17" s="361">
        <f t="shared" si="2"/>
        <v>3</v>
      </c>
      <c r="T17" s="353" t="s">
        <v>177</v>
      </c>
      <c r="U17" s="353" t="s">
        <v>178</v>
      </c>
      <c r="V17" s="353" t="s">
        <v>247</v>
      </c>
      <c r="W17" s="353" t="s">
        <v>247</v>
      </c>
      <c r="X17" s="359">
        <f t="shared" si="3"/>
        <v>2</v>
      </c>
      <c r="Y17" s="353" t="s">
        <v>177</v>
      </c>
      <c r="Z17" s="353" t="s">
        <v>247</v>
      </c>
      <c r="AA17" s="353" t="s">
        <v>247</v>
      </c>
      <c r="AB17" s="353" t="s">
        <v>178</v>
      </c>
      <c r="AC17" s="359">
        <f t="shared" si="4"/>
        <v>2</v>
      </c>
      <c r="AD17" s="368">
        <v>0.8666666666666667</v>
      </c>
      <c r="AE17" s="369">
        <v>10</v>
      </c>
    </row>
    <row r="18" spans="1:31" ht="15" x14ac:dyDescent="0.2">
      <c r="A18" s="356">
        <v>14</v>
      </c>
      <c r="B18" s="353">
        <v>1502</v>
      </c>
      <c r="C18" s="353">
        <v>630015</v>
      </c>
      <c r="D18" s="358" t="s">
        <v>201</v>
      </c>
      <c r="E18" s="353" t="s">
        <v>177</v>
      </c>
      <c r="F18" s="353" t="s">
        <v>247</v>
      </c>
      <c r="G18" s="353" t="s">
        <v>247</v>
      </c>
      <c r="H18" s="353" t="s">
        <v>247</v>
      </c>
      <c r="I18" s="364">
        <f t="shared" si="0"/>
        <v>3</v>
      </c>
      <c r="J18" s="355" t="s">
        <v>177</v>
      </c>
      <c r="K18" s="355" t="s">
        <v>178</v>
      </c>
      <c r="L18" s="355"/>
      <c r="M18" s="353" t="s">
        <v>247</v>
      </c>
      <c r="N18" s="359">
        <f t="shared" si="1"/>
        <v>2</v>
      </c>
      <c r="O18" s="353" t="s">
        <v>177</v>
      </c>
      <c r="P18" s="353" t="s">
        <v>247</v>
      </c>
      <c r="Q18" s="353" t="s">
        <v>247</v>
      </c>
      <c r="R18" s="353" t="s">
        <v>247</v>
      </c>
      <c r="S18" s="361">
        <f t="shared" si="2"/>
        <v>3</v>
      </c>
      <c r="T18" s="353" t="s">
        <v>177</v>
      </c>
      <c r="U18" s="353" t="s">
        <v>178</v>
      </c>
      <c r="V18" s="353" t="s">
        <v>178</v>
      </c>
      <c r="W18" s="353" t="s">
        <v>247</v>
      </c>
      <c r="X18" s="360">
        <f t="shared" si="3"/>
        <v>1</v>
      </c>
      <c r="Y18" s="353" t="s">
        <v>177</v>
      </c>
      <c r="Z18" s="353" t="s">
        <v>247</v>
      </c>
      <c r="AA18" s="353" t="s">
        <v>178</v>
      </c>
      <c r="AB18" s="353" t="s">
        <v>178</v>
      </c>
      <c r="AC18" s="360">
        <f t="shared" si="4"/>
        <v>1</v>
      </c>
      <c r="AD18" s="362">
        <v>0.66666666666666663</v>
      </c>
      <c r="AE18" s="363">
        <v>7</v>
      </c>
    </row>
    <row r="19" spans="1:31" ht="15" x14ac:dyDescent="0.2">
      <c r="A19" s="356">
        <v>15</v>
      </c>
      <c r="B19" s="353">
        <v>1602</v>
      </c>
      <c r="C19" s="353">
        <v>630016</v>
      </c>
      <c r="D19" s="358" t="s">
        <v>202</v>
      </c>
      <c r="E19" s="353" t="s">
        <v>177</v>
      </c>
      <c r="F19" s="353" t="s">
        <v>247</v>
      </c>
      <c r="G19" s="353" t="s">
        <v>247</v>
      </c>
      <c r="H19" s="353" t="s">
        <v>247</v>
      </c>
      <c r="I19" s="364">
        <f t="shared" si="0"/>
        <v>3</v>
      </c>
      <c r="J19" s="355" t="s">
        <v>177</v>
      </c>
      <c r="K19" s="355" t="s">
        <v>178</v>
      </c>
      <c r="L19" s="355" t="s">
        <v>178</v>
      </c>
      <c r="M19" s="353" t="s">
        <v>247</v>
      </c>
      <c r="N19" s="360">
        <f t="shared" si="1"/>
        <v>1</v>
      </c>
      <c r="O19" s="353" t="s">
        <v>177</v>
      </c>
      <c r="P19" s="353" t="s">
        <v>247</v>
      </c>
      <c r="Q19" s="353" t="s">
        <v>247</v>
      </c>
      <c r="R19" s="353" t="s">
        <v>247</v>
      </c>
      <c r="S19" s="361">
        <f t="shared" si="2"/>
        <v>3</v>
      </c>
      <c r="T19" s="353" t="s">
        <v>177</v>
      </c>
      <c r="U19" s="353" t="s">
        <v>178</v>
      </c>
      <c r="V19" s="353" t="s">
        <v>247</v>
      </c>
      <c r="W19" s="353" t="s">
        <v>247</v>
      </c>
      <c r="X19" s="359">
        <f t="shared" si="3"/>
        <v>2</v>
      </c>
      <c r="Y19" s="353" t="s">
        <v>177</v>
      </c>
      <c r="Z19" s="353" t="s">
        <v>247</v>
      </c>
      <c r="AA19" s="353" t="s">
        <v>247</v>
      </c>
      <c r="AB19" s="353" t="s">
        <v>178</v>
      </c>
      <c r="AC19" s="359">
        <f t="shared" si="4"/>
        <v>2</v>
      </c>
      <c r="AD19" s="362">
        <v>0.73333333333333328</v>
      </c>
      <c r="AE19" s="363">
        <v>7</v>
      </c>
    </row>
    <row r="20" spans="1:31" ht="25.5" x14ac:dyDescent="0.2">
      <c r="A20" s="356">
        <v>16</v>
      </c>
      <c r="B20" s="353">
        <v>1702</v>
      </c>
      <c r="C20" s="353">
        <v>630017</v>
      </c>
      <c r="D20" s="358" t="s">
        <v>203</v>
      </c>
      <c r="E20" s="353" t="s">
        <v>177</v>
      </c>
      <c r="F20" s="353" t="s">
        <v>247</v>
      </c>
      <c r="G20" s="353" t="s">
        <v>247</v>
      </c>
      <c r="H20" s="353" t="s">
        <v>247</v>
      </c>
      <c r="I20" s="364">
        <f t="shared" si="0"/>
        <v>3</v>
      </c>
      <c r="J20" s="355" t="s">
        <v>177</v>
      </c>
      <c r="K20" s="355" t="s">
        <v>178</v>
      </c>
      <c r="L20" s="355" t="s">
        <v>178</v>
      </c>
      <c r="M20" s="353" t="s">
        <v>247</v>
      </c>
      <c r="N20" s="360">
        <f t="shared" si="1"/>
        <v>1</v>
      </c>
      <c r="O20" s="353" t="s">
        <v>177</v>
      </c>
      <c r="P20" s="353" t="s">
        <v>247</v>
      </c>
      <c r="Q20" s="353" t="s">
        <v>247</v>
      </c>
      <c r="R20" s="353" t="s">
        <v>247</v>
      </c>
      <c r="S20" s="361">
        <f t="shared" si="2"/>
        <v>3</v>
      </c>
      <c r="T20" s="353" t="s">
        <v>177</v>
      </c>
      <c r="U20" s="353" t="s">
        <v>178</v>
      </c>
      <c r="V20" s="353" t="s">
        <v>247</v>
      </c>
      <c r="W20" s="353" t="s">
        <v>247</v>
      </c>
      <c r="X20" s="359">
        <f t="shared" si="3"/>
        <v>2</v>
      </c>
      <c r="Y20" s="353" t="s">
        <v>177</v>
      </c>
      <c r="Z20" s="353" t="s">
        <v>247</v>
      </c>
      <c r="AA20" s="353" t="s">
        <v>247</v>
      </c>
      <c r="AB20" s="353" t="s">
        <v>178</v>
      </c>
      <c r="AC20" s="359">
        <f t="shared" si="4"/>
        <v>2</v>
      </c>
      <c r="AD20" s="362">
        <v>0.73333333333333328</v>
      </c>
      <c r="AE20" s="363">
        <v>7</v>
      </c>
    </row>
    <row r="21" spans="1:31" ht="15" x14ac:dyDescent="0.25">
      <c r="A21" s="356">
        <v>17</v>
      </c>
      <c r="B21" s="353">
        <v>1802</v>
      </c>
      <c r="C21" s="353">
        <v>630018</v>
      </c>
      <c r="D21" s="358" t="s">
        <v>184</v>
      </c>
      <c r="E21" s="353" t="s">
        <v>177</v>
      </c>
      <c r="F21" s="353" t="s">
        <v>247</v>
      </c>
      <c r="G21" s="353" t="s">
        <v>178</v>
      </c>
      <c r="H21" s="353" t="s">
        <v>247</v>
      </c>
      <c r="I21" s="359">
        <f t="shared" si="0"/>
        <v>2</v>
      </c>
      <c r="J21" s="355" t="s">
        <v>177</v>
      </c>
      <c r="K21" s="355" t="s">
        <v>247</v>
      </c>
      <c r="L21" s="355" t="s">
        <v>248</v>
      </c>
      <c r="M21" s="353" t="s">
        <v>247</v>
      </c>
      <c r="N21" s="361">
        <f t="shared" si="1"/>
        <v>3</v>
      </c>
      <c r="O21" s="353" t="s">
        <v>177</v>
      </c>
      <c r="P21" s="353" t="s">
        <v>247</v>
      </c>
      <c r="Q21" s="353" t="s">
        <v>247</v>
      </c>
      <c r="R21" s="353" t="s">
        <v>247</v>
      </c>
      <c r="S21" s="361">
        <f t="shared" si="2"/>
        <v>3</v>
      </c>
      <c r="T21" s="353" t="s">
        <v>177</v>
      </c>
      <c r="U21" s="353" t="s">
        <v>178</v>
      </c>
      <c r="V21" s="353" t="s">
        <v>178</v>
      </c>
      <c r="W21" s="353" t="s">
        <v>247</v>
      </c>
      <c r="X21" s="360">
        <f t="shared" si="3"/>
        <v>1</v>
      </c>
      <c r="Y21" s="353" t="s">
        <v>177</v>
      </c>
      <c r="Z21" s="353" t="s">
        <v>247</v>
      </c>
      <c r="AA21" s="353" t="s">
        <v>178</v>
      </c>
      <c r="AB21" s="353" t="s">
        <v>178</v>
      </c>
      <c r="AC21" s="360">
        <f t="shared" si="4"/>
        <v>1</v>
      </c>
      <c r="AD21" s="362">
        <v>0.66666666666666663</v>
      </c>
      <c r="AE21" s="363">
        <v>7</v>
      </c>
    </row>
    <row r="22" spans="1:31" ht="15" x14ac:dyDescent="0.2">
      <c r="A22" s="356">
        <v>18</v>
      </c>
      <c r="B22" s="353">
        <v>1902</v>
      </c>
      <c r="C22" s="353">
        <v>630019</v>
      </c>
      <c r="D22" s="358" t="s">
        <v>185</v>
      </c>
      <c r="E22" s="353" t="s">
        <v>177</v>
      </c>
      <c r="F22" s="353" t="s">
        <v>247</v>
      </c>
      <c r="G22" s="353" t="s">
        <v>247</v>
      </c>
      <c r="H22" s="353" t="s">
        <v>247</v>
      </c>
      <c r="I22" s="364">
        <f t="shared" si="0"/>
        <v>3</v>
      </c>
      <c r="J22" s="367"/>
      <c r="K22" s="367" t="s">
        <v>183</v>
      </c>
      <c r="L22" s="367" t="s">
        <v>248</v>
      </c>
      <c r="M22" s="367"/>
      <c r="N22" s="367"/>
      <c r="O22" s="353" t="s">
        <v>177</v>
      </c>
      <c r="P22" s="353" t="s">
        <v>247</v>
      </c>
      <c r="Q22" s="353" t="s">
        <v>247</v>
      </c>
      <c r="R22" s="353" t="s">
        <v>247</v>
      </c>
      <c r="S22" s="361">
        <f t="shared" si="2"/>
        <v>3</v>
      </c>
      <c r="T22" s="353" t="s">
        <v>177</v>
      </c>
      <c r="U22" s="353" t="s">
        <v>178</v>
      </c>
      <c r="V22" s="353" t="s">
        <v>247</v>
      </c>
      <c r="W22" s="353" t="s">
        <v>247</v>
      </c>
      <c r="X22" s="359">
        <f t="shared" si="3"/>
        <v>2</v>
      </c>
      <c r="Y22" s="353" t="s">
        <v>177</v>
      </c>
      <c r="Z22" s="353" t="s">
        <v>247</v>
      </c>
      <c r="AA22" s="353" t="s">
        <v>247</v>
      </c>
      <c r="AB22" s="353" t="s">
        <v>178</v>
      </c>
      <c r="AC22" s="359">
        <f t="shared" si="4"/>
        <v>2</v>
      </c>
      <c r="AD22" s="368">
        <v>0.8666666666666667</v>
      </c>
      <c r="AE22" s="369">
        <v>10</v>
      </c>
    </row>
    <row r="23" spans="1:31" ht="25.5" x14ac:dyDescent="0.25">
      <c r="A23" s="356">
        <v>19</v>
      </c>
      <c r="B23" s="353">
        <v>2002</v>
      </c>
      <c r="C23" s="353">
        <v>630020</v>
      </c>
      <c r="D23" s="358" t="s">
        <v>186</v>
      </c>
      <c r="E23" s="353" t="s">
        <v>177</v>
      </c>
      <c r="F23" s="353" t="s">
        <v>247</v>
      </c>
      <c r="G23" s="353" t="s">
        <v>178</v>
      </c>
      <c r="H23" s="353" t="s">
        <v>247</v>
      </c>
      <c r="I23" s="359">
        <f t="shared" si="0"/>
        <v>2</v>
      </c>
      <c r="J23" s="355" t="s">
        <v>177</v>
      </c>
      <c r="K23" s="355"/>
      <c r="L23" s="355" t="s">
        <v>178</v>
      </c>
      <c r="M23" s="353" t="s">
        <v>247</v>
      </c>
      <c r="N23" s="359">
        <f t="shared" si="1"/>
        <v>2</v>
      </c>
      <c r="O23" s="353" t="s">
        <v>177</v>
      </c>
      <c r="P23" s="353" t="s">
        <v>247</v>
      </c>
      <c r="Q23" s="353" t="s">
        <v>247</v>
      </c>
      <c r="R23" s="353" t="s">
        <v>247</v>
      </c>
      <c r="S23" s="361">
        <f t="shared" si="2"/>
        <v>3</v>
      </c>
      <c r="T23" s="353" t="s">
        <v>177</v>
      </c>
      <c r="U23" s="353" t="s">
        <v>178</v>
      </c>
      <c r="V23" s="353" t="s">
        <v>178</v>
      </c>
      <c r="W23" s="353" t="s">
        <v>247</v>
      </c>
      <c r="X23" s="360">
        <f t="shared" si="3"/>
        <v>1</v>
      </c>
      <c r="Y23" s="353" t="s">
        <v>177</v>
      </c>
      <c r="Z23" s="353" t="s">
        <v>247</v>
      </c>
      <c r="AA23" s="353" t="s">
        <v>178</v>
      </c>
      <c r="AB23" s="353" t="s">
        <v>178</v>
      </c>
      <c r="AC23" s="360">
        <f t="shared" si="4"/>
        <v>1</v>
      </c>
      <c r="AD23" s="362">
        <v>0.6</v>
      </c>
      <c r="AE23" s="363">
        <v>7</v>
      </c>
    </row>
    <row r="24" spans="1:31" ht="15" x14ac:dyDescent="0.2">
      <c r="A24" s="356">
        <v>20</v>
      </c>
      <c r="B24" s="353">
        <v>2102</v>
      </c>
      <c r="C24" s="353">
        <v>630021</v>
      </c>
      <c r="D24" s="358" t="s">
        <v>204</v>
      </c>
      <c r="E24" s="353" t="s">
        <v>177</v>
      </c>
      <c r="F24" s="353" t="s">
        <v>247</v>
      </c>
      <c r="G24" s="353" t="s">
        <v>247</v>
      </c>
      <c r="H24" s="353" t="s">
        <v>247</v>
      </c>
      <c r="I24" s="364">
        <f t="shared" si="0"/>
        <v>3</v>
      </c>
      <c r="J24" s="355" t="s">
        <v>177</v>
      </c>
      <c r="K24" s="355" t="s">
        <v>178</v>
      </c>
      <c r="L24" s="355" t="s">
        <v>178</v>
      </c>
      <c r="M24" s="353" t="s">
        <v>247</v>
      </c>
      <c r="N24" s="360">
        <f t="shared" si="1"/>
        <v>1</v>
      </c>
      <c r="O24" s="353" t="s">
        <v>177</v>
      </c>
      <c r="P24" s="353" t="s">
        <v>247</v>
      </c>
      <c r="Q24" s="353" t="s">
        <v>247</v>
      </c>
      <c r="R24" s="353" t="s">
        <v>247</v>
      </c>
      <c r="S24" s="361">
        <f t="shared" si="2"/>
        <v>3</v>
      </c>
      <c r="T24" s="353" t="s">
        <v>177</v>
      </c>
      <c r="U24" s="353" t="s">
        <v>178</v>
      </c>
      <c r="V24" s="353" t="s">
        <v>247</v>
      </c>
      <c r="W24" s="353" t="s">
        <v>247</v>
      </c>
      <c r="X24" s="359">
        <f t="shared" si="3"/>
        <v>2</v>
      </c>
      <c r="Y24" s="353" t="s">
        <v>177</v>
      </c>
      <c r="Z24" s="353" t="s">
        <v>247</v>
      </c>
      <c r="AA24" s="353" t="s">
        <v>247</v>
      </c>
      <c r="AB24" s="353" t="s">
        <v>178</v>
      </c>
      <c r="AC24" s="359">
        <f t="shared" si="4"/>
        <v>2</v>
      </c>
      <c r="AD24" s="362">
        <v>0.73333333333333328</v>
      </c>
      <c r="AE24" s="363">
        <v>7</v>
      </c>
    </row>
    <row r="25" spans="1:31" ht="25.5" x14ac:dyDescent="0.2">
      <c r="A25" s="356">
        <v>21</v>
      </c>
      <c r="B25" s="353">
        <v>2202</v>
      </c>
      <c r="C25" s="353">
        <v>630022</v>
      </c>
      <c r="D25" s="358" t="s">
        <v>205</v>
      </c>
      <c r="E25" s="353" t="s">
        <v>177</v>
      </c>
      <c r="F25" s="353" t="s">
        <v>247</v>
      </c>
      <c r="G25" s="353" t="s">
        <v>247</v>
      </c>
      <c r="H25" s="353" t="s">
        <v>247</v>
      </c>
      <c r="I25" s="364">
        <f t="shared" si="0"/>
        <v>3</v>
      </c>
      <c r="J25" s="355" t="s">
        <v>177</v>
      </c>
      <c r="K25" s="355" t="s">
        <v>178</v>
      </c>
      <c r="L25" s="355" t="s">
        <v>178</v>
      </c>
      <c r="M25" s="353" t="s">
        <v>247</v>
      </c>
      <c r="N25" s="360">
        <f t="shared" si="1"/>
        <v>1</v>
      </c>
      <c r="O25" s="353" t="s">
        <v>177</v>
      </c>
      <c r="P25" s="353" t="s">
        <v>247</v>
      </c>
      <c r="Q25" s="353" t="s">
        <v>247</v>
      </c>
      <c r="R25" s="353" t="s">
        <v>247</v>
      </c>
      <c r="S25" s="361">
        <f t="shared" si="2"/>
        <v>3</v>
      </c>
      <c r="T25" s="353" t="s">
        <v>177</v>
      </c>
      <c r="U25" s="353" t="s">
        <v>178</v>
      </c>
      <c r="V25" s="353" t="s">
        <v>247</v>
      </c>
      <c r="W25" s="353" t="s">
        <v>247</v>
      </c>
      <c r="X25" s="359">
        <f t="shared" si="3"/>
        <v>2</v>
      </c>
      <c r="Y25" s="353" t="s">
        <v>177</v>
      </c>
      <c r="Z25" s="353" t="s">
        <v>247</v>
      </c>
      <c r="AA25" s="353" t="s">
        <v>247</v>
      </c>
      <c r="AB25" s="353" t="s">
        <v>178</v>
      </c>
      <c r="AC25" s="359">
        <f t="shared" si="4"/>
        <v>2</v>
      </c>
      <c r="AD25" s="362">
        <v>0.73333333333333328</v>
      </c>
      <c r="AE25" s="363">
        <v>7</v>
      </c>
    </row>
    <row r="26" spans="1:31" ht="25.5" x14ac:dyDescent="0.2">
      <c r="A26" s="356">
        <v>22</v>
      </c>
      <c r="B26" s="353">
        <v>2302</v>
      </c>
      <c r="C26" s="353">
        <v>630023</v>
      </c>
      <c r="D26" s="358" t="s">
        <v>187</v>
      </c>
      <c r="E26" s="353" t="s">
        <v>177</v>
      </c>
      <c r="F26" s="353" t="s">
        <v>247</v>
      </c>
      <c r="G26" s="353" t="s">
        <v>247</v>
      </c>
      <c r="H26" s="353" t="s">
        <v>247</v>
      </c>
      <c r="I26" s="364">
        <f t="shared" si="0"/>
        <v>3</v>
      </c>
      <c r="J26" s="367"/>
      <c r="K26" s="367" t="s">
        <v>183</v>
      </c>
      <c r="L26" s="367"/>
      <c r="M26" s="367"/>
      <c r="N26" s="367"/>
      <c r="O26" s="353" t="s">
        <v>177</v>
      </c>
      <c r="P26" s="353" t="s">
        <v>247</v>
      </c>
      <c r="Q26" s="353" t="s">
        <v>247</v>
      </c>
      <c r="R26" s="353" t="s">
        <v>247</v>
      </c>
      <c r="S26" s="361">
        <f t="shared" si="2"/>
        <v>3</v>
      </c>
      <c r="T26" s="353" t="s">
        <v>177</v>
      </c>
      <c r="U26" s="353" t="s">
        <v>178</v>
      </c>
      <c r="V26" s="353" t="s">
        <v>247</v>
      </c>
      <c r="W26" s="353" t="s">
        <v>247</v>
      </c>
      <c r="X26" s="359">
        <f t="shared" si="3"/>
        <v>2</v>
      </c>
      <c r="Y26" s="353" t="s">
        <v>177</v>
      </c>
      <c r="Z26" s="353" t="s">
        <v>247</v>
      </c>
      <c r="AA26" s="353" t="s">
        <v>247</v>
      </c>
      <c r="AB26" s="353" t="s">
        <v>178</v>
      </c>
      <c r="AC26" s="359">
        <f t="shared" si="4"/>
        <v>2</v>
      </c>
      <c r="AD26" s="368">
        <v>0.8666666666666667</v>
      </c>
      <c r="AE26" s="369">
        <v>10</v>
      </c>
    </row>
    <row r="27" spans="1:31" ht="25.5" x14ac:dyDescent="0.25">
      <c r="A27" s="356">
        <v>23</v>
      </c>
      <c r="B27" s="353">
        <v>2402</v>
      </c>
      <c r="C27" s="353">
        <v>630024</v>
      </c>
      <c r="D27" s="358" t="s">
        <v>206</v>
      </c>
      <c r="E27" s="353" t="s">
        <v>177</v>
      </c>
      <c r="F27" s="353" t="s">
        <v>247</v>
      </c>
      <c r="G27" s="353" t="s">
        <v>178</v>
      </c>
      <c r="H27" s="353" t="s">
        <v>247</v>
      </c>
      <c r="I27" s="359">
        <f t="shared" si="0"/>
        <v>2</v>
      </c>
      <c r="J27" s="355" t="s">
        <v>177</v>
      </c>
      <c r="K27" s="355" t="s">
        <v>178</v>
      </c>
      <c r="L27" s="355" t="s">
        <v>178</v>
      </c>
      <c r="M27" s="353" t="s">
        <v>247</v>
      </c>
      <c r="N27" s="360">
        <f t="shared" si="1"/>
        <v>1</v>
      </c>
      <c r="O27" s="353" t="s">
        <v>177</v>
      </c>
      <c r="P27" s="353" t="s">
        <v>247</v>
      </c>
      <c r="Q27" s="353" t="s">
        <v>247</v>
      </c>
      <c r="R27" s="353" t="s">
        <v>247</v>
      </c>
      <c r="S27" s="361">
        <f t="shared" si="2"/>
        <v>3</v>
      </c>
      <c r="T27" s="353" t="s">
        <v>177</v>
      </c>
      <c r="U27" s="353" t="s">
        <v>178</v>
      </c>
      <c r="V27" s="353" t="s">
        <v>178</v>
      </c>
      <c r="W27" s="353" t="s">
        <v>247</v>
      </c>
      <c r="X27" s="370">
        <f t="shared" si="3"/>
        <v>1</v>
      </c>
      <c r="Y27" s="353" t="s">
        <v>177</v>
      </c>
      <c r="Z27" s="353" t="s">
        <v>247</v>
      </c>
      <c r="AA27" s="353" t="s">
        <v>178</v>
      </c>
      <c r="AB27" s="353" t="s">
        <v>178</v>
      </c>
      <c r="AC27" s="360">
        <f t="shared" si="4"/>
        <v>1</v>
      </c>
      <c r="AD27" s="362">
        <v>0.53333333333333333</v>
      </c>
      <c r="AE27" s="363">
        <v>7</v>
      </c>
    </row>
    <row r="28" spans="1:31" ht="15" x14ac:dyDescent="0.2">
      <c r="A28" s="356">
        <v>24</v>
      </c>
      <c r="B28" s="353">
        <v>2502</v>
      </c>
      <c r="C28" s="353">
        <v>630025</v>
      </c>
      <c r="D28" s="358" t="s">
        <v>188</v>
      </c>
      <c r="E28" s="353" t="s">
        <v>177</v>
      </c>
      <c r="F28" s="353" t="s">
        <v>247</v>
      </c>
      <c r="G28" s="353" t="s">
        <v>247</v>
      </c>
      <c r="H28" s="353" t="s">
        <v>247</v>
      </c>
      <c r="I28" s="364">
        <f t="shared" si="0"/>
        <v>3</v>
      </c>
      <c r="J28" s="367"/>
      <c r="K28" s="367" t="s">
        <v>183</v>
      </c>
      <c r="L28" s="367"/>
      <c r="M28" s="367"/>
      <c r="N28" s="367"/>
      <c r="O28" s="353" t="s">
        <v>177</v>
      </c>
      <c r="P28" s="353" t="s">
        <v>247</v>
      </c>
      <c r="Q28" s="353" t="s">
        <v>247</v>
      </c>
      <c r="R28" s="353" t="s">
        <v>247</v>
      </c>
      <c r="S28" s="361">
        <f t="shared" si="2"/>
        <v>3</v>
      </c>
      <c r="T28" s="353" t="s">
        <v>177</v>
      </c>
      <c r="U28" s="353" t="s">
        <v>178</v>
      </c>
      <c r="V28" s="353" t="s">
        <v>247</v>
      </c>
      <c r="W28" s="353" t="s">
        <v>247</v>
      </c>
      <c r="X28" s="359">
        <f t="shared" si="3"/>
        <v>2</v>
      </c>
      <c r="Y28" s="353" t="s">
        <v>177</v>
      </c>
      <c r="Z28" s="353" t="s">
        <v>247</v>
      </c>
      <c r="AA28" s="353" t="s">
        <v>178</v>
      </c>
      <c r="AB28" s="353" t="s">
        <v>178</v>
      </c>
      <c r="AC28" s="360">
        <f t="shared" si="4"/>
        <v>1</v>
      </c>
      <c r="AD28" s="368">
        <v>0.8</v>
      </c>
      <c r="AE28" s="369">
        <v>10</v>
      </c>
    </row>
    <row r="29" spans="1:31" ht="25.5" x14ac:dyDescent="0.25">
      <c r="A29" s="356">
        <v>25</v>
      </c>
      <c r="B29" s="353">
        <v>2602</v>
      </c>
      <c r="C29" s="353">
        <v>630026</v>
      </c>
      <c r="D29" s="358" t="s">
        <v>207</v>
      </c>
      <c r="E29" s="353" t="s">
        <v>177</v>
      </c>
      <c r="F29" s="353" t="s">
        <v>247</v>
      </c>
      <c r="G29" s="353" t="s">
        <v>178</v>
      </c>
      <c r="H29" s="353" t="s">
        <v>247</v>
      </c>
      <c r="I29" s="359">
        <f t="shared" si="0"/>
        <v>2</v>
      </c>
      <c r="J29" s="355" t="s">
        <v>177</v>
      </c>
      <c r="K29" s="355" t="s">
        <v>178</v>
      </c>
      <c r="L29" s="355" t="s">
        <v>178</v>
      </c>
      <c r="M29" s="353" t="s">
        <v>247</v>
      </c>
      <c r="N29" s="360">
        <f t="shared" si="1"/>
        <v>1</v>
      </c>
      <c r="O29" s="353" t="s">
        <v>177</v>
      </c>
      <c r="P29" s="353" t="s">
        <v>247</v>
      </c>
      <c r="Q29" s="353" t="s">
        <v>247</v>
      </c>
      <c r="R29" s="353" t="s">
        <v>247</v>
      </c>
      <c r="S29" s="361">
        <f t="shared" si="2"/>
        <v>3</v>
      </c>
      <c r="T29" s="353" t="s">
        <v>177</v>
      </c>
      <c r="U29" s="353" t="s">
        <v>178</v>
      </c>
      <c r="V29" s="353" t="s">
        <v>178</v>
      </c>
      <c r="W29" s="353" t="s">
        <v>247</v>
      </c>
      <c r="X29" s="360">
        <f t="shared" si="3"/>
        <v>1</v>
      </c>
      <c r="Y29" s="353" t="s">
        <v>177</v>
      </c>
      <c r="Z29" s="353" t="s">
        <v>247</v>
      </c>
      <c r="AA29" s="353" t="s">
        <v>178</v>
      </c>
      <c r="AB29" s="353" t="s">
        <v>178</v>
      </c>
      <c r="AC29" s="360">
        <f t="shared" si="4"/>
        <v>1</v>
      </c>
      <c r="AD29" s="362">
        <v>0.53333333333333333</v>
      </c>
      <c r="AE29" s="363">
        <v>7</v>
      </c>
    </row>
    <row r="30" spans="1:31" ht="15" x14ac:dyDescent="0.25">
      <c r="A30" s="356">
        <v>26</v>
      </c>
      <c r="B30" s="353">
        <v>2702</v>
      </c>
      <c r="C30" s="353">
        <v>630027</v>
      </c>
      <c r="D30" s="358" t="s">
        <v>189</v>
      </c>
      <c r="E30" s="353" t="s">
        <v>177</v>
      </c>
      <c r="F30" s="353" t="s">
        <v>247</v>
      </c>
      <c r="G30" s="353" t="s">
        <v>178</v>
      </c>
      <c r="H30" s="353" t="s">
        <v>247</v>
      </c>
      <c r="I30" s="359">
        <f t="shared" si="0"/>
        <v>2</v>
      </c>
      <c r="J30" s="367"/>
      <c r="K30" s="367" t="s">
        <v>183</v>
      </c>
      <c r="L30" s="367"/>
      <c r="M30" s="367"/>
      <c r="N30" s="367"/>
      <c r="O30" s="353" t="s">
        <v>177</v>
      </c>
      <c r="P30" s="353" t="s">
        <v>247</v>
      </c>
      <c r="Q30" s="353" t="s">
        <v>247</v>
      </c>
      <c r="R30" s="353" t="s">
        <v>247</v>
      </c>
      <c r="S30" s="361">
        <f t="shared" si="2"/>
        <v>3</v>
      </c>
      <c r="T30" s="353" t="s">
        <v>177</v>
      </c>
      <c r="U30" s="353" t="s">
        <v>178</v>
      </c>
      <c r="V30" s="353" t="s">
        <v>178</v>
      </c>
      <c r="W30" s="353" t="s">
        <v>247</v>
      </c>
      <c r="X30" s="360">
        <f t="shared" si="3"/>
        <v>1</v>
      </c>
      <c r="Y30" s="353" t="s">
        <v>177</v>
      </c>
      <c r="Z30" s="353" t="s">
        <v>247</v>
      </c>
      <c r="AA30" s="353" t="s">
        <v>247</v>
      </c>
      <c r="AB30" s="353" t="s">
        <v>178</v>
      </c>
      <c r="AC30" s="359">
        <f t="shared" si="4"/>
        <v>2</v>
      </c>
      <c r="AD30" s="362">
        <v>0.73333333333333328</v>
      </c>
      <c r="AE30" s="363">
        <v>7</v>
      </c>
    </row>
    <row r="31" spans="1:31" ht="15" x14ac:dyDescent="0.25">
      <c r="A31" s="356">
        <v>27</v>
      </c>
      <c r="B31" s="353">
        <v>3002</v>
      </c>
      <c r="C31" s="353">
        <v>630028</v>
      </c>
      <c r="D31" s="358" t="s">
        <v>208</v>
      </c>
      <c r="E31" s="353" t="s">
        <v>177</v>
      </c>
      <c r="F31" s="353" t="s">
        <v>247</v>
      </c>
      <c r="G31" s="353" t="s">
        <v>178</v>
      </c>
      <c r="H31" s="353" t="s">
        <v>247</v>
      </c>
      <c r="I31" s="359">
        <f t="shared" si="0"/>
        <v>2</v>
      </c>
      <c r="J31" s="355" t="s">
        <v>177</v>
      </c>
      <c r="K31" s="355" t="s">
        <v>178</v>
      </c>
      <c r="L31" s="355" t="s">
        <v>178</v>
      </c>
      <c r="M31" s="353" t="s">
        <v>247</v>
      </c>
      <c r="N31" s="360">
        <f t="shared" si="1"/>
        <v>1</v>
      </c>
      <c r="O31" s="353" t="s">
        <v>177</v>
      </c>
      <c r="P31" s="353" t="s">
        <v>247</v>
      </c>
      <c r="Q31" s="353" t="s">
        <v>247</v>
      </c>
      <c r="R31" s="353" t="s">
        <v>247</v>
      </c>
      <c r="S31" s="361">
        <f t="shared" si="2"/>
        <v>3</v>
      </c>
      <c r="T31" s="353" t="s">
        <v>177</v>
      </c>
      <c r="U31" s="353" t="s">
        <v>178</v>
      </c>
      <c r="V31" s="353" t="s">
        <v>247</v>
      </c>
      <c r="W31" s="353" t="s">
        <v>247</v>
      </c>
      <c r="X31" s="359">
        <f t="shared" si="3"/>
        <v>2</v>
      </c>
      <c r="Y31" s="353" t="s">
        <v>177</v>
      </c>
      <c r="Z31" s="353" t="s">
        <v>247</v>
      </c>
      <c r="AA31" s="353" t="s">
        <v>178</v>
      </c>
      <c r="AB31" s="353" t="s">
        <v>178</v>
      </c>
      <c r="AC31" s="360">
        <f t="shared" si="4"/>
        <v>1</v>
      </c>
      <c r="AD31" s="362">
        <v>0.6</v>
      </c>
      <c r="AE31" s="363">
        <v>7</v>
      </c>
    </row>
    <row r="32" spans="1:31" ht="25.5" x14ac:dyDescent="0.2">
      <c r="A32" s="356">
        <v>28</v>
      </c>
      <c r="B32" s="353">
        <v>3102</v>
      </c>
      <c r="C32" s="353">
        <v>630029</v>
      </c>
      <c r="D32" s="358" t="s">
        <v>190</v>
      </c>
      <c r="E32" s="353" t="s">
        <v>177</v>
      </c>
      <c r="F32" s="353" t="s">
        <v>247</v>
      </c>
      <c r="G32" s="353" t="s">
        <v>247</v>
      </c>
      <c r="H32" s="353" t="s">
        <v>247</v>
      </c>
      <c r="I32" s="364">
        <f t="shared" si="0"/>
        <v>3</v>
      </c>
      <c r="J32" s="355" t="s">
        <v>177</v>
      </c>
      <c r="K32" s="355" t="s">
        <v>247</v>
      </c>
      <c r="L32" s="355" t="s">
        <v>248</v>
      </c>
      <c r="M32" s="353" t="s">
        <v>247</v>
      </c>
      <c r="N32" s="361">
        <f t="shared" si="1"/>
        <v>3</v>
      </c>
      <c r="O32" s="353" t="s">
        <v>177</v>
      </c>
      <c r="P32" s="353" t="s">
        <v>247</v>
      </c>
      <c r="Q32" s="353" t="s">
        <v>247</v>
      </c>
      <c r="R32" s="353" t="s">
        <v>247</v>
      </c>
      <c r="S32" s="361">
        <f t="shared" si="2"/>
        <v>3</v>
      </c>
      <c r="T32" s="353" t="s">
        <v>177</v>
      </c>
      <c r="U32" s="353" t="s">
        <v>178</v>
      </c>
      <c r="V32" s="353" t="s">
        <v>247</v>
      </c>
      <c r="W32" s="353" t="s">
        <v>247</v>
      </c>
      <c r="X32" s="359">
        <f t="shared" si="3"/>
        <v>2</v>
      </c>
      <c r="Y32" s="353" t="s">
        <v>177</v>
      </c>
      <c r="Z32" s="353" t="s">
        <v>247</v>
      </c>
      <c r="AA32" s="353" t="s">
        <v>178</v>
      </c>
      <c r="AB32" s="353" t="s">
        <v>178</v>
      </c>
      <c r="AC32" s="360">
        <f t="shared" si="4"/>
        <v>1</v>
      </c>
      <c r="AD32" s="368">
        <v>0.8</v>
      </c>
      <c r="AE32" s="369">
        <v>10</v>
      </c>
    </row>
    <row r="33" spans="1:31" ht="38.25" x14ac:dyDescent="0.25">
      <c r="A33" s="356">
        <v>29</v>
      </c>
      <c r="B33" s="353">
        <v>3202</v>
      </c>
      <c r="C33" s="353">
        <v>630032</v>
      </c>
      <c r="D33" s="358" t="s">
        <v>209</v>
      </c>
      <c r="E33" s="353" t="s">
        <v>177</v>
      </c>
      <c r="F33" s="353" t="s">
        <v>247</v>
      </c>
      <c r="G33" s="353" t="s">
        <v>178</v>
      </c>
      <c r="H33" s="353" t="s">
        <v>247</v>
      </c>
      <c r="I33" s="359">
        <f t="shared" si="0"/>
        <v>2</v>
      </c>
      <c r="J33" s="355" t="s">
        <v>177</v>
      </c>
      <c r="K33" s="355" t="s">
        <v>178</v>
      </c>
      <c r="L33" s="355" t="s">
        <v>178</v>
      </c>
      <c r="M33" s="353" t="s">
        <v>247</v>
      </c>
      <c r="N33" s="360">
        <f t="shared" si="1"/>
        <v>1</v>
      </c>
      <c r="O33" s="353" t="s">
        <v>177</v>
      </c>
      <c r="P33" s="353" t="s">
        <v>247</v>
      </c>
      <c r="Q33" s="353" t="s">
        <v>247</v>
      </c>
      <c r="R33" s="353" t="s">
        <v>247</v>
      </c>
      <c r="S33" s="361">
        <f t="shared" si="2"/>
        <v>3</v>
      </c>
      <c r="T33" s="353" t="s">
        <v>177</v>
      </c>
      <c r="U33" s="353" t="s">
        <v>178</v>
      </c>
      <c r="V33" s="353" t="s">
        <v>178</v>
      </c>
      <c r="W33" s="353" t="s">
        <v>247</v>
      </c>
      <c r="X33" s="360">
        <f t="shared" si="3"/>
        <v>1</v>
      </c>
      <c r="Y33" s="353" t="s">
        <v>177</v>
      </c>
      <c r="Z33" s="353" t="s">
        <v>247</v>
      </c>
      <c r="AA33" s="353" t="s">
        <v>178</v>
      </c>
      <c r="AB33" s="353" t="s">
        <v>178</v>
      </c>
      <c r="AC33" s="360">
        <f t="shared" si="4"/>
        <v>1</v>
      </c>
      <c r="AD33" s="362">
        <v>0.53333333333333333</v>
      </c>
      <c r="AE33" s="363">
        <v>7</v>
      </c>
    </row>
    <row r="34" spans="1:31" ht="25.5" x14ac:dyDescent="0.25">
      <c r="A34" s="356">
        <v>30</v>
      </c>
      <c r="B34" s="353">
        <v>3302</v>
      </c>
      <c r="C34" s="353">
        <v>630033</v>
      </c>
      <c r="D34" s="358" t="s">
        <v>240</v>
      </c>
      <c r="E34" s="353" t="s">
        <v>177</v>
      </c>
      <c r="F34" s="353" t="s">
        <v>178</v>
      </c>
      <c r="G34" s="353" t="s">
        <v>178</v>
      </c>
      <c r="H34" s="353" t="s">
        <v>178</v>
      </c>
      <c r="I34" s="371">
        <f t="shared" si="0"/>
        <v>0</v>
      </c>
      <c r="J34" s="355" t="s">
        <v>177</v>
      </c>
      <c r="K34" s="355" t="s">
        <v>178</v>
      </c>
      <c r="L34" s="355" t="s">
        <v>178</v>
      </c>
      <c r="M34" s="355" t="s">
        <v>178</v>
      </c>
      <c r="N34" s="372">
        <f t="shared" si="1"/>
        <v>0</v>
      </c>
      <c r="O34" s="353" t="s">
        <v>177</v>
      </c>
      <c r="P34" s="353" t="s">
        <v>178</v>
      </c>
      <c r="Q34" s="355" t="s">
        <v>178</v>
      </c>
      <c r="R34" s="355" t="s">
        <v>178</v>
      </c>
      <c r="S34" s="372">
        <f t="shared" si="2"/>
        <v>0</v>
      </c>
      <c r="T34" s="353" t="s">
        <v>177</v>
      </c>
      <c r="U34" s="353" t="s">
        <v>178</v>
      </c>
      <c r="V34" s="353" t="s">
        <v>247</v>
      </c>
      <c r="W34" s="353" t="s">
        <v>247</v>
      </c>
      <c r="X34" s="359">
        <f t="shared" si="3"/>
        <v>2</v>
      </c>
      <c r="Y34" s="353" t="s">
        <v>177</v>
      </c>
      <c r="Z34" s="353" t="s">
        <v>247</v>
      </c>
      <c r="AA34" s="353" t="s">
        <v>247</v>
      </c>
      <c r="AB34" s="353" t="s">
        <v>178</v>
      </c>
      <c r="AC34" s="359">
        <f t="shared" si="4"/>
        <v>2</v>
      </c>
      <c r="AD34" s="373">
        <v>0.26666666666666666</v>
      </c>
      <c r="AE34" s="374">
        <v>1</v>
      </c>
    </row>
    <row r="35" spans="1:31" ht="25.5" x14ac:dyDescent="0.25">
      <c r="A35" s="356">
        <v>31</v>
      </c>
      <c r="B35" s="353">
        <v>3408</v>
      </c>
      <c r="C35" s="353">
        <v>630035</v>
      </c>
      <c r="D35" s="358" t="s">
        <v>220</v>
      </c>
      <c r="E35" s="353" t="s">
        <v>177</v>
      </c>
      <c r="F35" s="353" t="s">
        <v>247</v>
      </c>
      <c r="G35" s="353" t="s">
        <v>178</v>
      </c>
      <c r="H35" s="353" t="s">
        <v>178</v>
      </c>
      <c r="I35" s="360">
        <f t="shared" si="0"/>
        <v>1</v>
      </c>
      <c r="J35" s="355" t="s">
        <v>177</v>
      </c>
      <c r="K35" s="355" t="s">
        <v>178</v>
      </c>
      <c r="L35" s="355" t="s">
        <v>178</v>
      </c>
      <c r="M35" s="355" t="s">
        <v>178</v>
      </c>
      <c r="N35" s="372">
        <f t="shared" si="1"/>
        <v>0</v>
      </c>
      <c r="O35" s="353" t="s">
        <v>177</v>
      </c>
      <c r="P35" s="353" t="s">
        <v>178</v>
      </c>
      <c r="Q35" s="355" t="s">
        <v>178</v>
      </c>
      <c r="R35" s="355" t="s">
        <v>178</v>
      </c>
      <c r="S35" s="372">
        <f t="shared" si="2"/>
        <v>0</v>
      </c>
      <c r="T35" s="353" t="s">
        <v>177</v>
      </c>
      <c r="U35" s="353" t="s">
        <v>178</v>
      </c>
      <c r="V35" s="353" t="s">
        <v>178</v>
      </c>
      <c r="W35" s="353" t="s">
        <v>247</v>
      </c>
      <c r="X35" s="360">
        <f t="shared" si="3"/>
        <v>1</v>
      </c>
      <c r="Y35" s="353" t="s">
        <v>177</v>
      </c>
      <c r="Z35" s="353" t="s">
        <v>247</v>
      </c>
      <c r="AA35" s="353" t="s">
        <v>247</v>
      </c>
      <c r="AB35" s="353" t="s">
        <v>178</v>
      </c>
      <c r="AC35" s="359">
        <f t="shared" si="4"/>
        <v>2</v>
      </c>
      <c r="AD35" s="373">
        <v>0.26666666666666666</v>
      </c>
      <c r="AE35" s="374">
        <v>1</v>
      </c>
    </row>
    <row r="36" spans="1:31" ht="38.25" x14ac:dyDescent="0.25">
      <c r="A36" s="356">
        <v>32</v>
      </c>
      <c r="B36" s="353">
        <v>3409</v>
      </c>
      <c r="C36" s="353">
        <v>630036</v>
      </c>
      <c r="D36" s="358" t="s">
        <v>241</v>
      </c>
      <c r="E36" s="353" t="s">
        <v>242</v>
      </c>
      <c r="F36" s="353" t="s">
        <v>178</v>
      </c>
      <c r="G36" s="353" t="s">
        <v>178</v>
      </c>
      <c r="H36" s="353" t="s">
        <v>178</v>
      </c>
      <c r="I36" s="372">
        <f t="shared" si="0"/>
        <v>0</v>
      </c>
      <c r="J36" s="355" t="s">
        <v>177</v>
      </c>
      <c r="K36" s="355" t="s">
        <v>178</v>
      </c>
      <c r="L36" s="355" t="s">
        <v>178</v>
      </c>
      <c r="M36" s="353" t="s">
        <v>247</v>
      </c>
      <c r="N36" s="360">
        <f t="shared" si="1"/>
        <v>1</v>
      </c>
      <c r="O36" s="353" t="s">
        <v>177</v>
      </c>
      <c r="P36" s="353" t="s">
        <v>178</v>
      </c>
      <c r="Q36" s="355" t="s">
        <v>178</v>
      </c>
      <c r="R36" s="355" t="s">
        <v>178</v>
      </c>
      <c r="S36" s="372">
        <f t="shared" si="2"/>
        <v>0</v>
      </c>
      <c r="T36" s="353" t="s">
        <v>177</v>
      </c>
      <c r="U36" s="353" t="s">
        <v>178</v>
      </c>
      <c r="V36" s="353" t="s">
        <v>178</v>
      </c>
      <c r="W36" s="353" t="s">
        <v>247</v>
      </c>
      <c r="X36" s="360">
        <f t="shared" si="3"/>
        <v>1</v>
      </c>
      <c r="Y36" s="353" t="s">
        <v>177</v>
      </c>
      <c r="Z36" s="353" t="s">
        <v>247</v>
      </c>
      <c r="AA36" s="353" t="s">
        <v>178</v>
      </c>
      <c r="AB36" s="353" t="s">
        <v>178</v>
      </c>
      <c r="AC36" s="360">
        <f t="shared" si="4"/>
        <v>1</v>
      </c>
      <c r="AD36" s="373">
        <v>0.2</v>
      </c>
      <c r="AE36" s="374"/>
    </row>
    <row r="37" spans="1:31" ht="25.5" x14ac:dyDescent="0.2">
      <c r="A37" s="356">
        <v>33</v>
      </c>
      <c r="B37" s="353">
        <v>3419</v>
      </c>
      <c r="C37" s="353">
        <v>630038</v>
      </c>
      <c r="D37" s="358" t="s">
        <v>191</v>
      </c>
      <c r="E37" s="353" t="s">
        <v>177</v>
      </c>
      <c r="F37" s="353" t="s">
        <v>247</v>
      </c>
      <c r="G37" s="353" t="s">
        <v>247</v>
      </c>
      <c r="H37" s="353" t="s">
        <v>247</v>
      </c>
      <c r="I37" s="364">
        <f t="shared" si="0"/>
        <v>3</v>
      </c>
      <c r="J37" s="355" t="s">
        <v>177</v>
      </c>
      <c r="K37" s="355" t="s">
        <v>247</v>
      </c>
      <c r="L37" s="355" t="s">
        <v>248</v>
      </c>
      <c r="M37" s="353" t="s">
        <v>247</v>
      </c>
      <c r="N37" s="361">
        <f t="shared" si="1"/>
        <v>3</v>
      </c>
      <c r="O37" s="353" t="s">
        <v>177</v>
      </c>
      <c r="P37" s="353" t="s">
        <v>247</v>
      </c>
      <c r="Q37" s="353" t="s">
        <v>247</v>
      </c>
      <c r="R37" s="353" t="s">
        <v>247</v>
      </c>
      <c r="S37" s="361">
        <f t="shared" si="2"/>
        <v>3</v>
      </c>
      <c r="T37" s="353" t="s">
        <v>177</v>
      </c>
      <c r="U37" s="353" t="s">
        <v>178</v>
      </c>
      <c r="V37" s="353" t="s">
        <v>178</v>
      </c>
      <c r="W37" s="353" t="s">
        <v>247</v>
      </c>
      <c r="X37" s="360">
        <f t="shared" si="3"/>
        <v>1</v>
      </c>
      <c r="Y37" s="353" t="s">
        <v>177</v>
      </c>
      <c r="Z37" s="353" t="s">
        <v>247</v>
      </c>
      <c r="AA37" s="353" t="s">
        <v>178</v>
      </c>
      <c r="AB37" s="353" t="s">
        <v>178</v>
      </c>
      <c r="AC37" s="360">
        <f t="shared" si="4"/>
        <v>1</v>
      </c>
      <c r="AD37" s="362">
        <v>0.73333333333333328</v>
      </c>
      <c r="AE37" s="363">
        <v>7</v>
      </c>
    </row>
    <row r="38" spans="1:31" ht="25.5" x14ac:dyDescent="0.2">
      <c r="A38" s="356">
        <v>34</v>
      </c>
      <c r="B38" s="353">
        <v>3422</v>
      </c>
      <c r="C38" s="353">
        <v>630040</v>
      </c>
      <c r="D38" s="358" t="s">
        <v>243</v>
      </c>
      <c r="E38" s="353" t="s">
        <v>177</v>
      </c>
      <c r="F38" s="353" t="s">
        <v>178</v>
      </c>
      <c r="G38" s="353" t="s">
        <v>178</v>
      </c>
      <c r="H38" s="353" t="s">
        <v>178</v>
      </c>
      <c r="I38" s="375">
        <f t="shared" si="0"/>
        <v>0</v>
      </c>
      <c r="J38" s="355" t="s">
        <v>177</v>
      </c>
      <c r="K38" s="355" t="s">
        <v>178</v>
      </c>
      <c r="L38" s="355" t="s">
        <v>178</v>
      </c>
      <c r="M38" s="355" t="s">
        <v>178</v>
      </c>
      <c r="N38" s="372">
        <f t="shared" si="1"/>
        <v>0</v>
      </c>
      <c r="O38" s="376"/>
      <c r="P38" s="376" t="s">
        <v>183</v>
      </c>
      <c r="Q38" s="376" t="s">
        <v>183</v>
      </c>
      <c r="R38" s="376"/>
      <c r="S38" s="361">
        <f t="shared" si="2"/>
        <v>3</v>
      </c>
      <c r="T38" s="353" t="s">
        <v>177</v>
      </c>
      <c r="U38" s="353" t="s">
        <v>178</v>
      </c>
      <c r="V38" s="353" t="s">
        <v>178</v>
      </c>
      <c r="W38" s="353" t="s">
        <v>247</v>
      </c>
      <c r="X38" s="360">
        <f t="shared" si="3"/>
        <v>1</v>
      </c>
      <c r="Y38" s="353" t="s">
        <v>177</v>
      </c>
      <c r="Z38" s="353" t="s">
        <v>178</v>
      </c>
      <c r="AA38" s="353" t="s">
        <v>178</v>
      </c>
      <c r="AB38" s="353" t="s">
        <v>178</v>
      </c>
      <c r="AC38" s="365">
        <f t="shared" si="4"/>
        <v>0</v>
      </c>
      <c r="AD38" s="373">
        <v>0.26666666666666666</v>
      </c>
      <c r="AE38" s="374">
        <v>1</v>
      </c>
    </row>
    <row r="39" spans="1:31" ht="38.25" x14ac:dyDescent="0.2">
      <c r="A39" s="356">
        <v>35</v>
      </c>
      <c r="B39" s="353">
        <v>3501</v>
      </c>
      <c r="C39" s="353">
        <v>630042</v>
      </c>
      <c r="D39" s="358" t="s">
        <v>221</v>
      </c>
      <c r="E39" s="353" t="s">
        <v>177</v>
      </c>
      <c r="F39" s="353" t="s">
        <v>178</v>
      </c>
      <c r="G39" s="353" t="s">
        <v>178</v>
      </c>
      <c r="H39" s="353" t="s">
        <v>178</v>
      </c>
      <c r="I39" s="375">
        <f t="shared" si="0"/>
        <v>0</v>
      </c>
      <c r="J39" s="355" t="s">
        <v>177</v>
      </c>
      <c r="K39" s="355" t="s">
        <v>178</v>
      </c>
      <c r="L39" s="355" t="s">
        <v>178</v>
      </c>
      <c r="M39" s="355" t="s">
        <v>178</v>
      </c>
      <c r="N39" s="372">
        <f t="shared" si="1"/>
        <v>0</v>
      </c>
      <c r="O39" s="353" t="s">
        <v>177</v>
      </c>
      <c r="P39" s="353" t="s">
        <v>247</v>
      </c>
      <c r="Q39" s="353" t="s">
        <v>247</v>
      </c>
      <c r="R39" s="355" t="s">
        <v>178</v>
      </c>
      <c r="S39" s="361">
        <f t="shared" si="2"/>
        <v>2</v>
      </c>
      <c r="T39" s="353" t="s">
        <v>177</v>
      </c>
      <c r="U39" s="353" t="s">
        <v>178</v>
      </c>
      <c r="V39" s="353" t="s">
        <v>178</v>
      </c>
      <c r="W39" s="353" t="s">
        <v>247</v>
      </c>
      <c r="X39" s="360">
        <f t="shared" si="3"/>
        <v>1</v>
      </c>
      <c r="Y39" s="353" t="s">
        <v>177</v>
      </c>
      <c r="Z39" s="353" t="s">
        <v>247</v>
      </c>
      <c r="AA39" s="353" t="s">
        <v>178</v>
      </c>
      <c r="AB39" s="353" t="s">
        <v>178</v>
      </c>
      <c r="AC39" s="360">
        <f t="shared" si="4"/>
        <v>1</v>
      </c>
      <c r="AD39" s="373">
        <v>0.26666666666666666</v>
      </c>
      <c r="AE39" s="374">
        <v>1</v>
      </c>
    </row>
    <row r="40" spans="1:31" ht="38.25" x14ac:dyDescent="0.2">
      <c r="A40" s="356">
        <v>36</v>
      </c>
      <c r="B40" s="353">
        <v>4018</v>
      </c>
      <c r="C40" s="353">
        <v>630044</v>
      </c>
      <c r="D40" s="358" t="s">
        <v>192</v>
      </c>
      <c r="E40" s="353" t="s">
        <v>177</v>
      </c>
      <c r="F40" s="353" t="s">
        <v>247</v>
      </c>
      <c r="G40" s="353" t="s">
        <v>247</v>
      </c>
      <c r="H40" s="353" t="s">
        <v>247</v>
      </c>
      <c r="I40" s="364">
        <f t="shared" si="0"/>
        <v>3</v>
      </c>
      <c r="J40" s="355" t="s">
        <v>177</v>
      </c>
      <c r="K40" s="355" t="s">
        <v>247</v>
      </c>
      <c r="L40" s="355" t="s">
        <v>248</v>
      </c>
      <c r="M40" s="353" t="s">
        <v>247</v>
      </c>
      <c r="N40" s="361">
        <f t="shared" si="1"/>
        <v>3</v>
      </c>
      <c r="O40" s="353" t="s">
        <v>177</v>
      </c>
      <c r="P40" s="353" t="s">
        <v>247</v>
      </c>
      <c r="Q40" s="353" t="s">
        <v>247</v>
      </c>
      <c r="R40" s="353" t="s">
        <v>247</v>
      </c>
      <c r="S40" s="361">
        <f t="shared" si="2"/>
        <v>3</v>
      </c>
      <c r="T40" s="353" t="s">
        <v>177</v>
      </c>
      <c r="U40" s="353" t="s">
        <v>178</v>
      </c>
      <c r="V40" s="353" t="s">
        <v>247</v>
      </c>
      <c r="W40" s="353" t="s">
        <v>247</v>
      </c>
      <c r="X40" s="359">
        <f t="shared" si="3"/>
        <v>2</v>
      </c>
      <c r="Y40" s="353" t="s">
        <v>177</v>
      </c>
      <c r="Z40" s="353" t="s">
        <v>247</v>
      </c>
      <c r="AA40" s="353" t="s">
        <v>247</v>
      </c>
      <c r="AB40" s="353" t="s">
        <v>178</v>
      </c>
      <c r="AC40" s="359">
        <f t="shared" si="4"/>
        <v>2</v>
      </c>
      <c r="AD40" s="368">
        <v>0.8666666666666667</v>
      </c>
      <c r="AE40" s="369">
        <v>10</v>
      </c>
    </row>
    <row r="41" spans="1:31" ht="38.25" x14ac:dyDescent="0.2">
      <c r="A41" s="356">
        <v>38</v>
      </c>
      <c r="B41" s="353">
        <v>4024</v>
      </c>
      <c r="C41" s="353">
        <v>630050</v>
      </c>
      <c r="D41" s="358" t="s">
        <v>210</v>
      </c>
      <c r="E41" s="353" t="s">
        <v>177</v>
      </c>
      <c r="F41" s="353" t="s">
        <v>247</v>
      </c>
      <c r="G41" s="353" t="s">
        <v>247</v>
      </c>
      <c r="H41" s="353" t="s">
        <v>247</v>
      </c>
      <c r="I41" s="364">
        <f t="shared" si="0"/>
        <v>3</v>
      </c>
      <c r="J41" s="355" t="s">
        <v>177</v>
      </c>
      <c r="K41" s="355" t="s">
        <v>247</v>
      </c>
      <c r="L41" s="355" t="s">
        <v>248</v>
      </c>
      <c r="M41" s="353" t="s">
        <v>247</v>
      </c>
      <c r="N41" s="361">
        <f t="shared" si="1"/>
        <v>3</v>
      </c>
      <c r="O41" s="353" t="s">
        <v>177</v>
      </c>
      <c r="P41" s="353" t="s">
        <v>178</v>
      </c>
      <c r="Q41" s="355" t="s">
        <v>178</v>
      </c>
      <c r="R41" s="353" t="s">
        <v>247</v>
      </c>
      <c r="S41" s="377">
        <f t="shared" si="2"/>
        <v>1</v>
      </c>
      <c r="T41" s="353" t="s">
        <v>177</v>
      </c>
      <c r="U41" s="353" t="s">
        <v>178</v>
      </c>
      <c r="V41" s="353" t="s">
        <v>247</v>
      </c>
      <c r="W41" s="353" t="s">
        <v>247</v>
      </c>
      <c r="X41" s="359">
        <f t="shared" si="3"/>
        <v>2</v>
      </c>
      <c r="Y41" s="353" t="s">
        <v>177</v>
      </c>
      <c r="Z41" s="353" t="s">
        <v>247</v>
      </c>
      <c r="AA41" s="353" t="s">
        <v>178</v>
      </c>
      <c r="AB41" s="353" t="s">
        <v>178</v>
      </c>
      <c r="AC41" s="360">
        <f t="shared" si="4"/>
        <v>1</v>
      </c>
      <c r="AD41" s="362">
        <v>0.66666666666666663</v>
      </c>
      <c r="AE41" s="363">
        <v>7</v>
      </c>
    </row>
    <row r="42" spans="1:31" ht="38.25" x14ac:dyDescent="0.2">
      <c r="A42" s="356">
        <v>39</v>
      </c>
      <c r="B42" s="353">
        <v>4026</v>
      </c>
      <c r="C42" s="353">
        <v>630051</v>
      </c>
      <c r="D42" s="358" t="s">
        <v>222</v>
      </c>
      <c r="E42" s="353" t="s">
        <v>177</v>
      </c>
      <c r="F42" s="353" t="s">
        <v>178</v>
      </c>
      <c r="G42" s="353" t="s">
        <v>178</v>
      </c>
      <c r="H42" s="353" t="s">
        <v>247</v>
      </c>
      <c r="I42" s="378">
        <f t="shared" si="0"/>
        <v>1</v>
      </c>
      <c r="J42" s="355" t="s">
        <v>177</v>
      </c>
      <c r="K42" s="355" t="s">
        <v>178</v>
      </c>
      <c r="L42" s="355" t="s">
        <v>178</v>
      </c>
      <c r="M42" s="353" t="s">
        <v>247</v>
      </c>
      <c r="N42" s="360">
        <f t="shared" si="1"/>
        <v>1</v>
      </c>
      <c r="O42" s="376"/>
      <c r="P42" s="376"/>
      <c r="Q42" s="376" t="s">
        <v>183</v>
      </c>
      <c r="R42" s="376"/>
      <c r="S42" s="361">
        <f t="shared" si="2"/>
        <v>3</v>
      </c>
      <c r="T42" s="353" t="s">
        <v>177</v>
      </c>
      <c r="U42" s="353" t="s">
        <v>178</v>
      </c>
      <c r="V42" s="353" t="s">
        <v>178</v>
      </c>
      <c r="W42" s="353" t="s">
        <v>247</v>
      </c>
      <c r="X42" s="370">
        <f t="shared" si="3"/>
        <v>1</v>
      </c>
      <c r="Y42" s="353" t="s">
        <v>177</v>
      </c>
      <c r="Z42" s="353" t="s">
        <v>247</v>
      </c>
      <c r="AA42" s="353" t="s">
        <v>247</v>
      </c>
      <c r="AB42" s="353" t="s">
        <v>178</v>
      </c>
      <c r="AC42" s="359">
        <f t="shared" si="4"/>
        <v>2</v>
      </c>
      <c r="AD42" s="362">
        <v>0.53333333333333333</v>
      </c>
      <c r="AE42" s="363">
        <v>7</v>
      </c>
    </row>
    <row r="43" spans="1:31" ht="38.25" x14ac:dyDescent="0.2">
      <c r="A43" s="356">
        <v>40</v>
      </c>
      <c r="B43" s="353">
        <v>4043</v>
      </c>
      <c r="C43" s="353">
        <v>630052</v>
      </c>
      <c r="D43" s="358" t="s">
        <v>223</v>
      </c>
      <c r="E43" s="353" t="s">
        <v>177</v>
      </c>
      <c r="F43" s="353" t="s">
        <v>178</v>
      </c>
      <c r="G43" s="353" t="s">
        <v>178</v>
      </c>
      <c r="H43" s="353" t="s">
        <v>178</v>
      </c>
      <c r="I43" s="375">
        <f t="shared" si="0"/>
        <v>0</v>
      </c>
      <c r="J43" s="355" t="s">
        <v>177</v>
      </c>
      <c r="K43" s="355" t="s">
        <v>178</v>
      </c>
      <c r="L43" s="355" t="s">
        <v>178</v>
      </c>
      <c r="M43" s="355" t="s">
        <v>178</v>
      </c>
      <c r="N43" s="372">
        <f t="shared" si="1"/>
        <v>0</v>
      </c>
      <c r="O43" s="376"/>
      <c r="P43" s="376"/>
      <c r="Q43" s="376" t="s">
        <v>183</v>
      </c>
      <c r="R43" s="376"/>
      <c r="S43" s="361">
        <f t="shared" si="2"/>
        <v>3</v>
      </c>
      <c r="T43" s="353" t="s">
        <v>177</v>
      </c>
      <c r="U43" s="353" t="s">
        <v>178</v>
      </c>
      <c r="V43" s="353" t="s">
        <v>178</v>
      </c>
      <c r="W43" s="353" t="s">
        <v>247</v>
      </c>
      <c r="X43" s="370">
        <f t="shared" si="3"/>
        <v>1</v>
      </c>
      <c r="Y43" s="353" t="s">
        <v>177</v>
      </c>
      <c r="Z43" s="353" t="s">
        <v>247</v>
      </c>
      <c r="AA43" s="353" t="s">
        <v>247</v>
      </c>
      <c r="AB43" s="353" t="s">
        <v>178</v>
      </c>
      <c r="AC43" s="359">
        <f t="shared" si="4"/>
        <v>2</v>
      </c>
      <c r="AD43" s="279">
        <v>0.4</v>
      </c>
      <c r="AE43" s="366">
        <v>4</v>
      </c>
    </row>
    <row r="44" spans="1:31" ht="38.25" x14ac:dyDescent="0.25">
      <c r="A44" s="356">
        <v>41</v>
      </c>
      <c r="B44" s="353">
        <v>4061</v>
      </c>
      <c r="C44" s="353"/>
      <c r="D44" s="379" t="s">
        <v>211</v>
      </c>
      <c r="E44" s="367"/>
      <c r="F44" s="367"/>
      <c r="G44" s="367"/>
      <c r="H44" s="367"/>
      <c r="I44" s="367"/>
      <c r="J44" s="367"/>
      <c r="K44" s="367" t="s">
        <v>183</v>
      </c>
      <c r="L44" s="367"/>
      <c r="M44" s="367"/>
      <c r="N44" s="367"/>
      <c r="O44" s="353" t="s">
        <v>177</v>
      </c>
      <c r="P44" s="376" t="s">
        <v>183</v>
      </c>
      <c r="Q44" s="376" t="s">
        <v>183</v>
      </c>
      <c r="R44" s="376"/>
      <c r="S44" s="361">
        <f t="shared" si="2"/>
        <v>3</v>
      </c>
      <c r="T44" s="353" t="s">
        <v>177</v>
      </c>
      <c r="U44" s="353" t="s">
        <v>178</v>
      </c>
      <c r="V44" s="353" t="s">
        <v>178</v>
      </c>
      <c r="W44" s="353" t="s">
        <v>247</v>
      </c>
      <c r="X44" s="370">
        <f t="shared" si="3"/>
        <v>1</v>
      </c>
      <c r="Y44" s="353" t="s">
        <v>177</v>
      </c>
      <c r="Z44" s="353" t="s">
        <v>247</v>
      </c>
      <c r="AA44" s="353" t="s">
        <v>178</v>
      </c>
      <c r="AB44" s="353" t="s">
        <v>178</v>
      </c>
      <c r="AC44" s="360">
        <f t="shared" si="4"/>
        <v>1</v>
      </c>
      <c r="AD44" s="362">
        <v>0.73333333333333328</v>
      </c>
      <c r="AE44" s="363">
        <v>7</v>
      </c>
    </row>
    <row r="45" spans="1:31" ht="38.25" x14ac:dyDescent="0.2">
      <c r="A45" s="356">
        <v>42</v>
      </c>
      <c r="B45" s="353">
        <v>4098</v>
      </c>
      <c r="C45" s="353">
        <v>630061</v>
      </c>
      <c r="D45" s="358" t="s">
        <v>224</v>
      </c>
      <c r="E45" s="353" t="s">
        <v>177</v>
      </c>
      <c r="F45" s="353" t="s">
        <v>178</v>
      </c>
      <c r="G45" s="353" t="s">
        <v>178</v>
      </c>
      <c r="H45" s="353" t="s">
        <v>178</v>
      </c>
      <c r="I45" s="375">
        <f t="shared" si="0"/>
        <v>0</v>
      </c>
      <c r="J45" s="355" t="s">
        <v>177</v>
      </c>
      <c r="K45" s="355" t="s">
        <v>178</v>
      </c>
      <c r="L45" s="355" t="s">
        <v>178</v>
      </c>
      <c r="M45" s="353" t="s">
        <v>247</v>
      </c>
      <c r="N45" s="360">
        <f t="shared" si="1"/>
        <v>1</v>
      </c>
      <c r="O45" s="376"/>
      <c r="P45" s="376" t="s">
        <v>183</v>
      </c>
      <c r="Q45" s="376" t="s">
        <v>183</v>
      </c>
      <c r="R45" s="376"/>
      <c r="S45" s="361">
        <f t="shared" si="2"/>
        <v>3</v>
      </c>
      <c r="T45" s="353" t="s">
        <v>177</v>
      </c>
      <c r="U45" s="353" t="s">
        <v>178</v>
      </c>
      <c r="V45" s="353" t="s">
        <v>247</v>
      </c>
      <c r="W45" s="353" t="s">
        <v>247</v>
      </c>
      <c r="X45" s="359">
        <f t="shared" si="3"/>
        <v>2</v>
      </c>
      <c r="Y45" s="353" t="s">
        <v>177</v>
      </c>
      <c r="Z45" s="353" t="s">
        <v>247</v>
      </c>
      <c r="AA45" s="353" t="s">
        <v>247</v>
      </c>
      <c r="AB45" s="353" t="s">
        <v>178</v>
      </c>
      <c r="AC45" s="359">
        <f t="shared" si="4"/>
        <v>2</v>
      </c>
      <c r="AD45" s="362">
        <v>0.53333333333333333</v>
      </c>
      <c r="AE45" s="363">
        <v>7</v>
      </c>
    </row>
    <row r="46" spans="1:31" ht="38.25" x14ac:dyDescent="0.2">
      <c r="A46" s="356">
        <v>43</v>
      </c>
      <c r="B46" s="353">
        <v>4099</v>
      </c>
      <c r="C46" s="353">
        <v>630062</v>
      </c>
      <c r="D46" s="358" t="s">
        <v>212</v>
      </c>
      <c r="E46" s="353" t="s">
        <v>177</v>
      </c>
      <c r="F46" s="353" t="s">
        <v>247</v>
      </c>
      <c r="G46" s="353" t="s">
        <v>178</v>
      </c>
      <c r="H46" s="353" t="s">
        <v>178</v>
      </c>
      <c r="I46" s="378">
        <f t="shared" si="0"/>
        <v>1</v>
      </c>
      <c r="J46" s="355" t="s">
        <v>177</v>
      </c>
      <c r="K46" s="355" t="s">
        <v>178</v>
      </c>
      <c r="L46" s="355" t="s">
        <v>178</v>
      </c>
      <c r="M46" s="355" t="s">
        <v>178</v>
      </c>
      <c r="N46" s="372">
        <f t="shared" si="1"/>
        <v>0</v>
      </c>
      <c r="O46" s="376"/>
      <c r="P46" s="376" t="s">
        <v>183</v>
      </c>
      <c r="Q46" s="376" t="s">
        <v>183</v>
      </c>
      <c r="R46" s="376"/>
      <c r="S46" s="361">
        <f t="shared" si="2"/>
        <v>3</v>
      </c>
      <c r="T46" s="353" t="s">
        <v>177</v>
      </c>
      <c r="U46" s="353" t="s">
        <v>178</v>
      </c>
      <c r="V46" s="353" t="s">
        <v>178</v>
      </c>
      <c r="W46" s="353" t="s">
        <v>247</v>
      </c>
      <c r="X46" s="360">
        <f t="shared" si="3"/>
        <v>1</v>
      </c>
      <c r="Y46" s="353" t="s">
        <v>177</v>
      </c>
      <c r="Z46" s="353" t="s">
        <v>247</v>
      </c>
      <c r="AA46" s="353" t="s">
        <v>247</v>
      </c>
      <c r="AB46" s="353" t="s">
        <v>178</v>
      </c>
      <c r="AC46" s="359">
        <f t="shared" si="4"/>
        <v>2</v>
      </c>
      <c r="AD46" s="279">
        <v>0.46666666666666667</v>
      </c>
      <c r="AE46" s="366">
        <v>4</v>
      </c>
    </row>
    <row r="47" spans="1:31" ht="38.25" x14ac:dyDescent="0.25">
      <c r="A47" s="356">
        <v>44</v>
      </c>
      <c r="B47" s="353">
        <v>5015</v>
      </c>
      <c r="C47" s="353">
        <v>630272</v>
      </c>
      <c r="D47" s="358" t="s">
        <v>225</v>
      </c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53" t="s">
        <v>177</v>
      </c>
      <c r="P47" s="353" t="s">
        <v>178</v>
      </c>
      <c r="Q47" s="355" t="s">
        <v>178</v>
      </c>
      <c r="R47" s="353" t="s">
        <v>247</v>
      </c>
      <c r="S47" s="380">
        <f t="shared" si="2"/>
        <v>1</v>
      </c>
      <c r="T47" s="353" t="s">
        <v>177</v>
      </c>
      <c r="U47" s="353" t="s">
        <v>178</v>
      </c>
      <c r="V47" s="353" t="s">
        <v>178</v>
      </c>
      <c r="W47" s="353" t="s">
        <v>247</v>
      </c>
      <c r="X47" s="360">
        <f t="shared" si="3"/>
        <v>1</v>
      </c>
      <c r="Y47" s="353" t="s">
        <v>177</v>
      </c>
      <c r="Z47" s="353" t="s">
        <v>178</v>
      </c>
      <c r="AA47" s="353" t="s">
        <v>178</v>
      </c>
      <c r="AB47" s="353" t="s">
        <v>178</v>
      </c>
      <c r="AC47" s="365">
        <f t="shared" si="4"/>
        <v>0</v>
      </c>
      <c r="AD47" s="362">
        <v>0.53333333333333333</v>
      </c>
      <c r="AE47" s="363">
        <v>7</v>
      </c>
    </row>
    <row r="48" spans="1:31" ht="51" x14ac:dyDescent="0.2">
      <c r="A48" s="356">
        <v>45</v>
      </c>
      <c r="B48" s="353">
        <v>5017</v>
      </c>
      <c r="C48" s="353">
        <v>630066</v>
      </c>
      <c r="D48" s="358" t="s">
        <v>193</v>
      </c>
      <c r="E48" s="353" t="s">
        <v>177</v>
      </c>
      <c r="F48" s="353" t="s">
        <v>247</v>
      </c>
      <c r="G48" s="353" t="s">
        <v>247</v>
      </c>
      <c r="H48" s="353" t="s">
        <v>247</v>
      </c>
      <c r="I48" s="364">
        <f t="shared" si="0"/>
        <v>3</v>
      </c>
      <c r="J48" s="355" t="s">
        <v>177</v>
      </c>
      <c r="K48" s="355" t="s">
        <v>247</v>
      </c>
      <c r="L48" s="355" t="s">
        <v>248</v>
      </c>
      <c r="M48" s="353" t="s">
        <v>247</v>
      </c>
      <c r="N48" s="361">
        <f t="shared" si="1"/>
        <v>3</v>
      </c>
      <c r="O48" s="353" t="s">
        <v>177</v>
      </c>
      <c r="P48" s="353" t="s">
        <v>247</v>
      </c>
      <c r="Q48" s="353" t="s">
        <v>247</v>
      </c>
      <c r="R48" s="353" t="s">
        <v>247</v>
      </c>
      <c r="S48" s="361">
        <f t="shared" si="2"/>
        <v>3</v>
      </c>
      <c r="T48" s="353" t="s">
        <v>177</v>
      </c>
      <c r="U48" s="353" t="s">
        <v>178</v>
      </c>
      <c r="V48" s="353" t="s">
        <v>247</v>
      </c>
      <c r="W48" s="353" t="s">
        <v>247</v>
      </c>
      <c r="X48" s="359">
        <f t="shared" si="3"/>
        <v>2</v>
      </c>
      <c r="Y48" s="353" t="s">
        <v>177</v>
      </c>
      <c r="Z48" s="353" t="s">
        <v>247</v>
      </c>
      <c r="AA48" s="353" t="s">
        <v>178</v>
      </c>
      <c r="AB48" s="353" t="s">
        <v>178</v>
      </c>
      <c r="AC48" s="360">
        <f t="shared" si="4"/>
        <v>1</v>
      </c>
      <c r="AD48" s="368">
        <v>0.8</v>
      </c>
      <c r="AE48" s="369">
        <v>10</v>
      </c>
    </row>
    <row r="49" spans="1:31" ht="51" x14ac:dyDescent="0.2">
      <c r="A49" s="356">
        <v>46</v>
      </c>
      <c r="B49" s="353">
        <v>5113</v>
      </c>
      <c r="C49" s="353">
        <v>630070</v>
      </c>
      <c r="D49" s="358" t="s">
        <v>226</v>
      </c>
      <c r="E49" s="353" t="s">
        <v>177</v>
      </c>
      <c r="F49" s="353" t="s">
        <v>178</v>
      </c>
      <c r="G49" s="353" t="s">
        <v>178</v>
      </c>
      <c r="H49" s="353" t="s">
        <v>178</v>
      </c>
      <c r="I49" s="375">
        <f t="shared" si="0"/>
        <v>0</v>
      </c>
      <c r="J49" s="355" t="s">
        <v>177</v>
      </c>
      <c r="K49" s="355" t="s">
        <v>178</v>
      </c>
      <c r="L49" s="355" t="s">
        <v>178</v>
      </c>
      <c r="M49" s="355" t="s">
        <v>178</v>
      </c>
      <c r="N49" s="372">
        <f t="shared" si="1"/>
        <v>0</v>
      </c>
      <c r="O49" s="376"/>
      <c r="P49" s="376" t="s">
        <v>183</v>
      </c>
      <c r="Q49" s="376" t="s">
        <v>183</v>
      </c>
      <c r="R49" s="376"/>
      <c r="S49" s="361">
        <f t="shared" si="2"/>
        <v>3</v>
      </c>
      <c r="T49" s="353" t="s">
        <v>177</v>
      </c>
      <c r="U49" s="353" t="s">
        <v>178</v>
      </c>
      <c r="V49" s="353" t="s">
        <v>178</v>
      </c>
      <c r="W49" s="353" t="s">
        <v>247</v>
      </c>
      <c r="X49" s="360">
        <f t="shared" si="3"/>
        <v>1</v>
      </c>
      <c r="Y49" s="353" t="s">
        <v>177</v>
      </c>
      <c r="Z49" s="353" t="s">
        <v>247</v>
      </c>
      <c r="AA49" s="353" t="s">
        <v>178</v>
      </c>
      <c r="AB49" s="353" t="s">
        <v>178</v>
      </c>
      <c r="AC49" s="360">
        <f t="shared" si="4"/>
        <v>1</v>
      </c>
      <c r="AD49" s="279">
        <v>0.33333333333333331</v>
      </c>
      <c r="AE49" s="366">
        <v>4</v>
      </c>
    </row>
    <row r="50" spans="1:31" ht="38.25" x14ac:dyDescent="0.2">
      <c r="A50" s="356">
        <v>47</v>
      </c>
      <c r="B50" s="353">
        <v>5201</v>
      </c>
      <c r="C50" s="353">
        <v>630071</v>
      </c>
      <c r="D50" s="358" t="s">
        <v>227</v>
      </c>
      <c r="E50" s="353" t="s">
        <v>177</v>
      </c>
      <c r="F50" s="353" t="s">
        <v>178</v>
      </c>
      <c r="G50" s="353" t="s">
        <v>178</v>
      </c>
      <c r="H50" s="353" t="s">
        <v>247</v>
      </c>
      <c r="I50" s="378">
        <f t="shared" si="0"/>
        <v>1</v>
      </c>
      <c r="J50" s="355" t="s">
        <v>177</v>
      </c>
      <c r="K50" s="355" t="s">
        <v>178</v>
      </c>
      <c r="L50" s="355" t="s">
        <v>178</v>
      </c>
      <c r="M50" s="353" t="s">
        <v>247</v>
      </c>
      <c r="N50" s="360">
        <f t="shared" si="1"/>
        <v>1</v>
      </c>
      <c r="O50" s="376"/>
      <c r="P50" s="376" t="s">
        <v>183</v>
      </c>
      <c r="Q50" s="376" t="s">
        <v>183</v>
      </c>
      <c r="R50" s="376"/>
      <c r="S50" s="361">
        <f t="shared" si="2"/>
        <v>3</v>
      </c>
      <c r="T50" s="353" t="s">
        <v>177</v>
      </c>
      <c r="U50" s="353" t="s">
        <v>178</v>
      </c>
      <c r="V50" s="353" t="s">
        <v>247</v>
      </c>
      <c r="W50" s="353" t="s">
        <v>247</v>
      </c>
      <c r="X50" s="359">
        <f t="shared" si="3"/>
        <v>2</v>
      </c>
      <c r="Y50" s="353" t="s">
        <v>177</v>
      </c>
      <c r="Z50" s="353" t="s">
        <v>247</v>
      </c>
      <c r="AA50" s="353" t="s">
        <v>247</v>
      </c>
      <c r="AB50" s="353" t="s">
        <v>178</v>
      </c>
      <c r="AC50" s="359">
        <f t="shared" si="4"/>
        <v>2</v>
      </c>
      <c r="AD50" s="362">
        <v>0.6</v>
      </c>
      <c r="AE50" s="363">
        <v>7</v>
      </c>
    </row>
    <row r="51" spans="1:31" ht="38.25" x14ac:dyDescent="0.2">
      <c r="A51" s="356">
        <v>48</v>
      </c>
      <c r="B51" s="353">
        <v>5202</v>
      </c>
      <c r="C51" s="353">
        <v>630072</v>
      </c>
      <c r="D51" s="358" t="s">
        <v>244</v>
      </c>
      <c r="E51" s="353" t="s">
        <v>177</v>
      </c>
      <c r="F51" s="353" t="s">
        <v>178</v>
      </c>
      <c r="G51" s="353" t="s">
        <v>178</v>
      </c>
      <c r="H51" s="353" t="s">
        <v>247</v>
      </c>
      <c r="I51" s="378">
        <f t="shared" si="0"/>
        <v>1</v>
      </c>
      <c r="J51" s="355" t="s">
        <v>177</v>
      </c>
      <c r="K51" s="355" t="s">
        <v>178</v>
      </c>
      <c r="L51" s="355" t="s">
        <v>178</v>
      </c>
      <c r="M51" s="353" t="s">
        <v>247</v>
      </c>
      <c r="N51" s="360">
        <f t="shared" si="1"/>
        <v>1</v>
      </c>
      <c r="O51" s="353" t="s">
        <v>177</v>
      </c>
      <c r="P51" s="353" t="s">
        <v>178</v>
      </c>
      <c r="Q51" s="355" t="s">
        <v>178</v>
      </c>
      <c r="R51" s="353" t="s">
        <v>247</v>
      </c>
      <c r="S51" s="380">
        <f t="shared" si="2"/>
        <v>1</v>
      </c>
      <c r="T51" s="353" t="s">
        <v>177</v>
      </c>
      <c r="U51" s="353" t="s">
        <v>178</v>
      </c>
      <c r="V51" s="353" t="s">
        <v>178</v>
      </c>
      <c r="W51" s="353" t="s">
        <v>247</v>
      </c>
      <c r="X51" s="360">
        <f t="shared" si="3"/>
        <v>1</v>
      </c>
      <c r="Y51" s="353" t="s">
        <v>177</v>
      </c>
      <c r="Z51" s="353" t="s">
        <v>247</v>
      </c>
      <c r="AA51" s="353" t="s">
        <v>178</v>
      </c>
      <c r="AB51" s="353" t="s">
        <v>178</v>
      </c>
      <c r="AC51" s="360">
        <f t="shared" si="4"/>
        <v>1</v>
      </c>
      <c r="AD51" s="279">
        <v>0.33333333333333331</v>
      </c>
      <c r="AE51" s="366">
        <v>4</v>
      </c>
    </row>
    <row r="52" spans="1:31" ht="25.5" x14ac:dyDescent="0.2">
      <c r="A52" s="356">
        <v>49</v>
      </c>
      <c r="B52" s="353">
        <v>5207</v>
      </c>
      <c r="C52" s="353">
        <v>630075</v>
      </c>
      <c r="D52" s="358" t="s">
        <v>228</v>
      </c>
      <c r="E52" s="353" t="s">
        <v>177</v>
      </c>
      <c r="F52" s="353" t="s">
        <v>247</v>
      </c>
      <c r="G52" s="353" t="s">
        <v>178</v>
      </c>
      <c r="H52" s="353" t="s">
        <v>247</v>
      </c>
      <c r="I52" s="381">
        <f t="shared" si="0"/>
        <v>2</v>
      </c>
      <c r="J52" s="355" t="s">
        <v>177</v>
      </c>
      <c r="K52" s="355" t="s">
        <v>178</v>
      </c>
      <c r="L52" s="355" t="s">
        <v>178</v>
      </c>
      <c r="M52" s="353" t="s">
        <v>247</v>
      </c>
      <c r="N52" s="360">
        <f t="shared" si="1"/>
        <v>1</v>
      </c>
      <c r="O52" s="353" t="s">
        <v>177</v>
      </c>
      <c r="P52" s="353" t="s">
        <v>178</v>
      </c>
      <c r="Q52" s="355" t="s">
        <v>178</v>
      </c>
      <c r="R52" s="353" t="s">
        <v>247</v>
      </c>
      <c r="S52" s="380">
        <f t="shared" si="2"/>
        <v>1</v>
      </c>
      <c r="T52" s="353" t="s">
        <v>177</v>
      </c>
      <c r="U52" s="353" t="s">
        <v>178</v>
      </c>
      <c r="V52" s="353" t="s">
        <v>178</v>
      </c>
      <c r="W52" s="353" t="s">
        <v>247</v>
      </c>
      <c r="X52" s="360">
        <f t="shared" si="3"/>
        <v>1</v>
      </c>
      <c r="Y52" s="353" t="s">
        <v>177</v>
      </c>
      <c r="Z52" s="353" t="s">
        <v>247</v>
      </c>
      <c r="AA52" s="353" t="s">
        <v>178</v>
      </c>
      <c r="AB52" s="353" t="s">
        <v>178</v>
      </c>
      <c r="AC52" s="360">
        <f t="shared" si="4"/>
        <v>1</v>
      </c>
      <c r="AD52" s="279">
        <v>0.4</v>
      </c>
      <c r="AE52" s="366">
        <v>4</v>
      </c>
    </row>
    <row r="53" spans="1:31" ht="25.5" x14ac:dyDescent="0.2">
      <c r="A53" s="356">
        <v>50</v>
      </c>
      <c r="B53" s="353">
        <v>5306</v>
      </c>
      <c r="C53" s="353">
        <v>630077</v>
      </c>
      <c r="D53" s="358" t="s">
        <v>229</v>
      </c>
      <c r="E53" s="353" t="s">
        <v>177</v>
      </c>
      <c r="F53" s="353" t="s">
        <v>247</v>
      </c>
      <c r="G53" s="353" t="s">
        <v>178</v>
      </c>
      <c r="H53" s="353" t="s">
        <v>247</v>
      </c>
      <c r="I53" s="381">
        <f t="shared" si="0"/>
        <v>2</v>
      </c>
      <c r="J53" s="355" t="s">
        <v>177</v>
      </c>
      <c r="K53" s="355" t="s">
        <v>178</v>
      </c>
      <c r="L53" s="355" t="s">
        <v>178</v>
      </c>
      <c r="M53" s="355" t="s">
        <v>178</v>
      </c>
      <c r="N53" s="372">
        <f t="shared" si="1"/>
        <v>0</v>
      </c>
      <c r="O53" s="353" t="s">
        <v>177</v>
      </c>
      <c r="P53" s="353" t="s">
        <v>247</v>
      </c>
      <c r="Q53" s="353" t="s">
        <v>247</v>
      </c>
      <c r="R53" s="353" t="s">
        <v>247</v>
      </c>
      <c r="S53" s="361">
        <f t="shared" si="2"/>
        <v>3</v>
      </c>
      <c r="T53" s="353" t="s">
        <v>177</v>
      </c>
      <c r="U53" s="353" t="s">
        <v>178</v>
      </c>
      <c r="V53" s="353" t="s">
        <v>178</v>
      </c>
      <c r="W53" s="353" t="s">
        <v>247</v>
      </c>
      <c r="X53" s="360">
        <f t="shared" si="3"/>
        <v>1</v>
      </c>
      <c r="Y53" s="353" t="s">
        <v>177</v>
      </c>
      <c r="Z53" s="353" t="s">
        <v>178</v>
      </c>
      <c r="AA53" s="353" t="s">
        <v>178</v>
      </c>
      <c r="AB53" s="353" t="s">
        <v>178</v>
      </c>
      <c r="AC53" s="365">
        <f t="shared" si="4"/>
        <v>0</v>
      </c>
      <c r="AD53" s="279">
        <v>0.4</v>
      </c>
      <c r="AE53" s="366">
        <v>4</v>
      </c>
    </row>
    <row r="54" spans="1:31" ht="25.5" x14ac:dyDescent="0.2">
      <c r="A54" s="356">
        <v>51</v>
      </c>
      <c r="B54" s="353">
        <v>5401</v>
      </c>
      <c r="C54" s="353">
        <v>630078</v>
      </c>
      <c r="D54" s="358" t="s">
        <v>213</v>
      </c>
      <c r="E54" s="353" t="s">
        <v>177</v>
      </c>
      <c r="F54" s="353" t="s">
        <v>247</v>
      </c>
      <c r="G54" s="353" t="s">
        <v>247</v>
      </c>
      <c r="H54" s="353" t="s">
        <v>247</v>
      </c>
      <c r="I54" s="382">
        <f t="shared" si="0"/>
        <v>3</v>
      </c>
      <c r="J54" s="355" t="s">
        <v>177</v>
      </c>
      <c r="K54" s="355" t="s">
        <v>178</v>
      </c>
      <c r="L54" s="355" t="s">
        <v>178</v>
      </c>
      <c r="M54" s="353" t="s">
        <v>247</v>
      </c>
      <c r="N54" s="360">
        <f t="shared" si="1"/>
        <v>1</v>
      </c>
      <c r="O54" s="353" t="s">
        <v>177</v>
      </c>
      <c r="P54" s="353" t="s">
        <v>247</v>
      </c>
      <c r="Q54" s="353" t="s">
        <v>247</v>
      </c>
      <c r="R54" s="353" t="s">
        <v>247</v>
      </c>
      <c r="S54" s="361">
        <f t="shared" si="2"/>
        <v>3</v>
      </c>
      <c r="T54" s="353" t="s">
        <v>177</v>
      </c>
      <c r="U54" s="353" t="s">
        <v>178</v>
      </c>
      <c r="V54" s="353" t="s">
        <v>178</v>
      </c>
      <c r="W54" s="353" t="s">
        <v>247</v>
      </c>
      <c r="X54" s="360">
        <f t="shared" si="3"/>
        <v>1</v>
      </c>
      <c r="Y54" s="353" t="s">
        <v>177</v>
      </c>
      <c r="Z54" s="353" t="s">
        <v>247</v>
      </c>
      <c r="AA54" s="353" t="s">
        <v>247</v>
      </c>
      <c r="AB54" s="353" t="s">
        <v>178</v>
      </c>
      <c r="AC54" s="359">
        <f t="shared" si="4"/>
        <v>2</v>
      </c>
      <c r="AD54" s="362">
        <v>0.66666666666666663</v>
      </c>
      <c r="AE54" s="363">
        <v>7</v>
      </c>
    </row>
    <row r="55" spans="1:31" ht="38.25" x14ac:dyDescent="0.2">
      <c r="A55" s="356">
        <v>52</v>
      </c>
      <c r="B55" s="353">
        <v>5501</v>
      </c>
      <c r="C55" s="353">
        <v>630080</v>
      </c>
      <c r="D55" s="358" t="s">
        <v>230</v>
      </c>
      <c r="E55" s="353" t="s">
        <v>177</v>
      </c>
      <c r="F55" s="353" t="s">
        <v>178</v>
      </c>
      <c r="G55" s="353" t="s">
        <v>178</v>
      </c>
      <c r="H55" s="353" t="s">
        <v>178</v>
      </c>
      <c r="I55" s="375">
        <f t="shared" si="0"/>
        <v>0</v>
      </c>
      <c r="J55" s="355" t="s">
        <v>177</v>
      </c>
      <c r="K55" s="355" t="s">
        <v>178</v>
      </c>
      <c r="L55" s="355" t="s">
        <v>178</v>
      </c>
      <c r="M55" s="353" t="s">
        <v>247</v>
      </c>
      <c r="N55" s="360">
        <f t="shared" si="1"/>
        <v>1</v>
      </c>
      <c r="O55" s="376"/>
      <c r="P55" s="376" t="s">
        <v>183</v>
      </c>
      <c r="Q55" s="376" t="s">
        <v>183</v>
      </c>
      <c r="R55" s="376" t="s">
        <v>183</v>
      </c>
      <c r="S55" s="361">
        <f t="shared" si="2"/>
        <v>3</v>
      </c>
      <c r="T55" s="353" t="s">
        <v>177</v>
      </c>
      <c r="U55" s="353" t="s">
        <v>178</v>
      </c>
      <c r="V55" s="353" t="s">
        <v>247</v>
      </c>
      <c r="W55" s="353" t="s">
        <v>247</v>
      </c>
      <c r="X55" s="359">
        <f t="shared" si="3"/>
        <v>2</v>
      </c>
      <c r="Y55" s="353" t="s">
        <v>177</v>
      </c>
      <c r="Z55" s="353" t="s">
        <v>247</v>
      </c>
      <c r="AA55" s="353" t="s">
        <v>247</v>
      </c>
      <c r="AB55" s="353" t="s">
        <v>178</v>
      </c>
      <c r="AC55" s="359">
        <f t="shared" si="4"/>
        <v>2</v>
      </c>
      <c r="AD55" s="362">
        <v>0.53333333333333333</v>
      </c>
      <c r="AE55" s="363">
        <v>7</v>
      </c>
    </row>
    <row r="56" spans="1:31" ht="38.25" x14ac:dyDescent="0.2">
      <c r="A56" s="356">
        <v>53</v>
      </c>
      <c r="B56" s="353">
        <v>5601</v>
      </c>
      <c r="C56" s="353">
        <v>630082</v>
      </c>
      <c r="D56" s="358" t="s">
        <v>231</v>
      </c>
      <c r="E56" s="353" t="s">
        <v>177</v>
      </c>
      <c r="F56" s="353" t="s">
        <v>247</v>
      </c>
      <c r="G56" s="353" t="s">
        <v>247</v>
      </c>
      <c r="H56" s="353" t="s">
        <v>247</v>
      </c>
      <c r="I56" s="382">
        <f t="shared" si="0"/>
        <v>3</v>
      </c>
      <c r="J56" s="355" t="s">
        <v>177</v>
      </c>
      <c r="K56" s="355" t="s">
        <v>178</v>
      </c>
      <c r="L56" s="355" t="s">
        <v>178</v>
      </c>
      <c r="M56" s="353" t="s">
        <v>247</v>
      </c>
      <c r="N56" s="360">
        <f t="shared" si="1"/>
        <v>1</v>
      </c>
      <c r="O56" s="353" t="s">
        <v>177</v>
      </c>
      <c r="P56" s="353" t="s">
        <v>178</v>
      </c>
      <c r="Q56" s="355" t="s">
        <v>178</v>
      </c>
      <c r="R56" s="353" t="s">
        <v>247</v>
      </c>
      <c r="S56" s="380">
        <f t="shared" si="2"/>
        <v>1</v>
      </c>
      <c r="T56" s="353" t="s">
        <v>177</v>
      </c>
      <c r="U56" s="353" t="s">
        <v>178</v>
      </c>
      <c r="V56" s="353" t="s">
        <v>247</v>
      </c>
      <c r="W56" s="353" t="s">
        <v>247</v>
      </c>
      <c r="X56" s="359">
        <f t="shared" si="3"/>
        <v>2</v>
      </c>
      <c r="Y56" s="353" t="s">
        <v>177</v>
      </c>
      <c r="Z56" s="353" t="s">
        <v>247</v>
      </c>
      <c r="AA56" s="353" t="s">
        <v>247</v>
      </c>
      <c r="AB56" s="353" t="s">
        <v>178</v>
      </c>
      <c r="AC56" s="359">
        <f t="shared" si="4"/>
        <v>2</v>
      </c>
      <c r="AD56" s="362">
        <v>0.6</v>
      </c>
      <c r="AE56" s="363">
        <v>7</v>
      </c>
    </row>
    <row r="57" spans="1:31" ht="25.5" x14ac:dyDescent="0.2">
      <c r="A57" s="356">
        <v>54</v>
      </c>
      <c r="B57" s="353">
        <v>5602</v>
      </c>
      <c r="C57" s="353">
        <v>630083</v>
      </c>
      <c r="D57" s="358" t="s">
        <v>214</v>
      </c>
      <c r="E57" s="353" t="s">
        <v>177</v>
      </c>
      <c r="F57" s="353" t="s">
        <v>247</v>
      </c>
      <c r="G57" s="353" t="s">
        <v>247</v>
      </c>
      <c r="H57" s="353" t="s">
        <v>247</v>
      </c>
      <c r="I57" s="382">
        <f t="shared" si="0"/>
        <v>3</v>
      </c>
      <c r="J57" s="355" t="s">
        <v>177</v>
      </c>
      <c r="K57" s="355" t="s">
        <v>178</v>
      </c>
      <c r="L57" s="355" t="s">
        <v>178</v>
      </c>
      <c r="M57" s="353" t="s">
        <v>247</v>
      </c>
      <c r="N57" s="360">
        <f t="shared" si="1"/>
        <v>1</v>
      </c>
      <c r="O57" s="353" t="s">
        <v>177</v>
      </c>
      <c r="P57" s="353" t="s">
        <v>247</v>
      </c>
      <c r="Q57" s="353" t="s">
        <v>247</v>
      </c>
      <c r="R57" s="353" t="s">
        <v>247</v>
      </c>
      <c r="S57" s="361">
        <f t="shared" si="2"/>
        <v>3</v>
      </c>
      <c r="T57" s="353" t="s">
        <v>177</v>
      </c>
      <c r="U57" s="353" t="s">
        <v>178</v>
      </c>
      <c r="V57" s="353" t="s">
        <v>247</v>
      </c>
      <c r="W57" s="353" t="s">
        <v>247</v>
      </c>
      <c r="X57" s="359">
        <f t="shared" si="3"/>
        <v>2</v>
      </c>
      <c r="Y57" s="353" t="s">
        <v>177</v>
      </c>
      <c r="Z57" s="353" t="s">
        <v>247</v>
      </c>
      <c r="AA57" s="353" t="s">
        <v>178</v>
      </c>
      <c r="AB57" s="353" t="s">
        <v>178</v>
      </c>
      <c r="AC57" s="360">
        <f t="shared" si="4"/>
        <v>1</v>
      </c>
      <c r="AD57" s="362">
        <v>0.66666666666666663</v>
      </c>
      <c r="AE57" s="363">
        <v>7</v>
      </c>
    </row>
    <row r="58" spans="1:31" ht="63.75" x14ac:dyDescent="0.2">
      <c r="A58" s="356">
        <v>55</v>
      </c>
      <c r="B58" s="353">
        <v>5702</v>
      </c>
      <c r="C58" s="353">
        <v>630086</v>
      </c>
      <c r="D58" s="358" t="s">
        <v>232</v>
      </c>
      <c r="E58" s="353" t="s">
        <v>177</v>
      </c>
      <c r="F58" s="353" t="s">
        <v>247</v>
      </c>
      <c r="G58" s="353" t="s">
        <v>178</v>
      </c>
      <c r="H58" s="353" t="s">
        <v>247</v>
      </c>
      <c r="I58" s="381">
        <f t="shared" si="0"/>
        <v>2</v>
      </c>
      <c r="J58" s="355" t="s">
        <v>177</v>
      </c>
      <c r="K58" s="355" t="s">
        <v>178</v>
      </c>
      <c r="L58" s="355" t="s">
        <v>178</v>
      </c>
      <c r="M58" s="353" t="s">
        <v>247</v>
      </c>
      <c r="N58" s="360">
        <f t="shared" si="1"/>
        <v>1</v>
      </c>
      <c r="O58" s="353" t="s">
        <v>177</v>
      </c>
      <c r="P58" s="353" t="s">
        <v>178</v>
      </c>
      <c r="Q58" s="355" t="s">
        <v>178</v>
      </c>
      <c r="R58" s="353" t="s">
        <v>247</v>
      </c>
      <c r="S58" s="380">
        <f t="shared" si="2"/>
        <v>1</v>
      </c>
      <c r="T58" s="353" t="s">
        <v>177</v>
      </c>
      <c r="U58" s="353" t="s">
        <v>178</v>
      </c>
      <c r="V58" s="353" t="s">
        <v>178</v>
      </c>
      <c r="W58" s="353" t="s">
        <v>247</v>
      </c>
      <c r="X58" s="360">
        <f t="shared" si="3"/>
        <v>1</v>
      </c>
      <c r="Y58" s="353" t="s">
        <v>177</v>
      </c>
      <c r="Z58" s="353" t="s">
        <v>247</v>
      </c>
      <c r="AA58" s="353" t="s">
        <v>178</v>
      </c>
      <c r="AB58" s="353" t="s">
        <v>178</v>
      </c>
      <c r="AC58" s="360">
        <f t="shared" si="4"/>
        <v>1</v>
      </c>
      <c r="AD58" s="279">
        <v>0.4</v>
      </c>
      <c r="AE58" s="366">
        <v>4</v>
      </c>
    </row>
    <row r="59" spans="1:31" ht="25.5" x14ac:dyDescent="0.2">
      <c r="A59" s="356">
        <v>56</v>
      </c>
      <c r="B59" s="353">
        <v>5705</v>
      </c>
      <c r="C59" s="353">
        <v>630088</v>
      </c>
      <c r="D59" s="358" t="s">
        <v>233</v>
      </c>
      <c r="E59" s="353" t="s">
        <v>177</v>
      </c>
      <c r="F59" s="353" t="s">
        <v>178</v>
      </c>
      <c r="G59" s="353" t="s">
        <v>178</v>
      </c>
      <c r="H59" s="353" t="s">
        <v>247</v>
      </c>
      <c r="I59" s="364">
        <f t="shared" si="0"/>
        <v>1</v>
      </c>
      <c r="J59" s="355" t="s">
        <v>177</v>
      </c>
      <c r="K59" s="355" t="s">
        <v>247</v>
      </c>
      <c r="L59" s="355" t="s">
        <v>248</v>
      </c>
      <c r="M59" s="353" t="s">
        <v>247</v>
      </c>
      <c r="N59" s="361">
        <f t="shared" si="1"/>
        <v>3</v>
      </c>
      <c r="O59" s="353" t="s">
        <v>177</v>
      </c>
      <c r="P59" s="353" t="s">
        <v>178</v>
      </c>
      <c r="Q59" s="355" t="s">
        <v>178</v>
      </c>
      <c r="R59" s="355" t="s">
        <v>178</v>
      </c>
      <c r="S59" s="365">
        <f t="shared" si="2"/>
        <v>0</v>
      </c>
      <c r="T59" s="353" t="s">
        <v>177</v>
      </c>
      <c r="U59" s="353" t="s">
        <v>178</v>
      </c>
      <c r="V59" s="353" t="s">
        <v>247</v>
      </c>
      <c r="W59" s="353" t="s">
        <v>247</v>
      </c>
      <c r="X59" s="359">
        <f t="shared" si="3"/>
        <v>2</v>
      </c>
      <c r="Y59" s="353" t="s">
        <v>177</v>
      </c>
      <c r="Z59" s="353" t="s">
        <v>247</v>
      </c>
      <c r="AA59" s="353" t="s">
        <v>247</v>
      </c>
      <c r="AB59" s="353" t="s">
        <v>178</v>
      </c>
      <c r="AC59" s="359">
        <f t="shared" si="4"/>
        <v>2</v>
      </c>
      <c r="AD59" s="362">
        <v>0.53333333333333333</v>
      </c>
      <c r="AE59" s="363">
        <v>7</v>
      </c>
    </row>
    <row r="60" spans="1:31" ht="51" x14ac:dyDescent="0.2">
      <c r="A60" s="356">
        <v>57</v>
      </c>
      <c r="B60" s="353">
        <v>5715</v>
      </c>
      <c r="C60" s="353">
        <v>630092</v>
      </c>
      <c r="D60" s="358" t="s">
        <v>234</v>
      </c>
      <c r="E60" s="353" t="s">
        <v>177</v>
      </c>
      <c r="F60" s="353" t="s">
        <v>178</v>
      </c>
      <c r="G60" s="353" t="s">
        <v>178</v>
      </c>
      <c r="H60" s="353" t="s">
        <v>247</v>
      </c>
      <c r="I60" s="382">
        <f t="shared" si="0"/>
        <v>1</v>
      </c>
      <c r="J60" s="355" t="s">
        <v>177</v>
      </c>
      <c r="K60" s="355" t="s">
        <v>178</v>
      </c>
      <c r="L60" s="355" t="s">
        <v>178</v>
      </c>
      <c r="M60" s="353" t="s">
        <v>247</v>
      </c>
      <c r="N60" s="360">
        <f t="shared" si="1"/>
        <v>1</v>
      </c>
      <c r="O60" s="376"/>
      <c r="P60" s="376" t="s">
        <v>183</v>
      </c>
      <c r="Q60" s="376" t="s">
        <v>183</v>
      </c>
      <c r="R60" s="376"/>
      <c r="S60" s="361">
        <f t="shared" si="2"/>
        <v>3</v>
      </c>
      <c r="T60" s="353" t="s">
        <v>177</v>
      </c>
      <c r="U60" s="353" t="s">
        <v>178</v>
      </c>
      <c r="V60" s="353" t="s">
        <v>178</v>
      </c>
      <c r="W60" s="353" t="s">
        <v>247</v>
      </c>
      <c r="X60" s="360">
        <f t="shared" si="3"/>
        <v>1</v>
      </c>
      <c r="Y60" s="353" t="s">
        <v>177</v>
      </c>
      <c r="Z60" s="353" t="s">
        <v>247</v>
      </c>
      <c r="AA60" s="353" t="s">
        <v>247</v>
      </c>
      <c r="AB60" s="353" t="s">
        <v>178</v>
      </c>
      <c r="AC60" s="359">
        <f t="shared" si="4"/>
        <v>2</v>
      </c>
      <c r="AD60" s="362">
        <v>0.53333333333333333</v>
      </c>
      <c r="AE60" s="363">
        <v>7</v>
      </c>
    </row>
    <row r="61" spans="1:31" ht="38.25" x14ac:dyDescent="0.2">
      <c r="A61" s="356">
        <v>58</v>
      </c>
      <c r="B61" s="353">
        <v>5716</v>
      </c>
      <c r="C61" s="353">
        <v>630093</v>
      </c>
      <c r="D61" s="358" t="s">
        <v>215</v>
      </c>
      <c r="E61" s="353" t="s">
        <v>177</v>
      </c>
      <c r="F61" s="353" t="s">
        <v>247</v>
      </c>
      <c r="G61" s="353" t="s">
        <v>178</v>
      </c>
      <c r="H61" s="353" t="s">
        <v>178</v>
      </c>
      <c r="I61" s="382">
        <f t="shared" si="0"/>
        <v>1</v>
      </c>
      <c r="J61" s="355" t="s">
        <v>177</v>
      </c>
      <c r="K61" s="355" t="s">
        <v>178</v>
      </c>
      <c r="L61" s="355" t="s">
        <v>178</v>
      </c>
      <c r="M61" s="353" t="s">
        <v>247</v>
      </c>
      <c r="N61" s="360">
        <f t="shared" si="1"/>
        <v>1</v>
      </c>
      <c r="O61" s="376"/>
      <c r="P61" s="376" t="s">
        <v>183</v>
      </c>
      <c r="Q61" s="376" t="s">
        <v>183</v>
      </c>
      <c r="R61" s="376"/>
      <c r="S61" s="361">
        <f t="shared" si="2"/>
        <v>3</v>
      </c>
      <c r="T61" s="353" t="s">
        <v>177</v>
      </c>
      <c r="U61" s="353" t="s">
        <v>178</v>
      </c>
      <c r="V61" s="353" t="s">
        <v>247</v>
      </c>
      <c r="W61" s="353" t="s">
        <v>247</v>
      </c>
      <c r="X61" s="383">
        <f t="shared" si="3"/>
        <v>2</v>
      </c>
      <c r="Y61" s="353" t="s">
        <v>177</v>
      </c>
      <c r="Z61" s="353" t="s">
        <v>247</v>
      </c>
      <c r="AA61" s="353" t="s">
        <v>247</v>
      </c>
      <c r="AB61" s="353" t="s">
        <v>178</v>
      </c>
      <c r="AC61" s="359">
        <f t="shared" si="4"/>
        <v>2</v>
      </c>
      <c r="AD61" s="362">
        <v>0.6</v>
      </c>
      <c r="AE61" s="363">
        <v>7</v>
      </c>
    </row>
    <row r="62" spans="1:31" ht="38.25" x14ac:dyDescent="0.2">
      <c r="A62" s="356">
        <v>59</v>
      </c>
      <c r="B62" s="353">
        <v>5721</v>
      </c>
      <c r="C62" s="353">
        <v>630094</v>
      </c>
      <c r="D62" s="358" t="s">
        <v>235</v>
      </c>
      <c r="E62" s="353" t="s">
        <v>177</v>
      </c>
      <c r="F62" s="353" t="s">
        <v>178</v>
      </c>
      <c r="G62" s="353" t="s">
        <v>178</v>
      </c>
      <c r="H62" s="353" t="s">
        <v>178</v>
      </c>
      <c r="I62" s="382">
        <f t="shared" si="0"/>
        <v>0</v>
      </c>
      <c r="J62" s="355" t="s">
        <v>177</v>
      </c>
      <c r="K62" s="355" t="s">
        <v>178</v>
      </c>
      <c r="L62" s="355" t="s">
        <v>178</v>
      </c>
      <c r="M62" s="353" t="s">
        <v>247</v>
      </c>
      <c r="N62" s="360">
        <f t="shared" si="1"/>
        <v>1</v>
      </c>
      <c r="O62" s="376"/>
      <c r="P62" s="376" t="s">
        <v>183</v>
      </c>
      <c r="Q62" s="376" t="s">
        <v>183</v>
      </c>
      <c r="R62" s="376" t="s">
        <v>183</v>
      </c>
      <c r="S62" s="361">
        <f t="shared" si="2"/>
        <v>3</v>
      </c>
      <c r="T62" s="353" t="s">
        <v>177</v>
      </c>
      <c r="U62" s="353" t="s">
        <v>178</v>
      </c>
      <c r="V62" s="353" t="s">
        <v>247</v>
      </c>
      <c r="W62" s="353" t="s">
        <v>247</v>
      </c>
      <c r="X62" s="383">
        <f t="shared" si="3"/>
        <v>2</v>
      </c>
      <c r="Y62" s="353" t="s">
        <v>177</v>
      </c>
      <c r="Z62" s="353" t="s">
        <v>247</v>
      </c>
      <c r="AA62" s="353" t="s">
        <v>178</v>
      </c>
      <c r="AB62" s="353" t="s">
        <v>178</v>
      </c>
      <c r="AC62" s="360">
        <f t="shared" si="4"/>
        <v>1</v>
      </c>
      <c r="AD62" s="279">
        <v>0.46666666666666667</v>
      </c>
      <c r="AE62" s="366">
        <v>4</v>
      </c>
    </row>
    <row r="63" spans="1:31" ht="25.5" x14ac:dyDescent="0.2">
      <c r="A63" s="356">
        <v>60</v>
      </c>
      <c r="B63" s="353">
        <v>5902</v>
      </c>
      <c r="C63" s="353">
        <v>630095</v>
      </c>
      <c r="D63" s="358" t="s">
        <v>245</v>
      </c>
      <c r="E63" s="353" t="s">
        <v>177</v>
      </c>
      <c r="F63" s="353" t="s">
        <v>178</v>
      </c>
      <c r="G63" s="353" t="s">
        <v>178</v>
      </c>
      <c r="H63" s="353" t="s">
        <v>178</v>
      </c>
      <c r="I63" s="375">
        <f t="shared" si="0"/>
        <v>0</v>
      </c>
      <c r="J63" s="355" t="s">
        <v>177</v>
      </c>
      <c r="K63" s="355" t="s">
        <v>178</v>
      </c>
      <c r="L63" s="355" t="s">
        <v>178</v>
      </c>
      <c r="M63" s="355" t="s">
        <v>178</v>
      </c>
      <c r="N63" s="365">
        <f t="shared" si="1"/>
        <v>0</v>
      </c>
      <c r="O63" s="353" t="s">
        <v>177</v>
      </c>
      <c r="P63" s="353" t="s">
        <v>178</v>
      </c>
      <c r="Q63" s="355" t="s">
        <v>178</v>
      </c>
      <c r="R63" s="355" t="s">
        <v>178</v>
      </c>
      <c r="S63" s="365">
        <f t="shared" si="2"/>
        <v>0</v>
      </c>
      <c r="T63" s="353" t="s">
        <v>177</v>
      </c>
      <c r="U63" s="353" t="s">
        <v>178</v>
      </c>
      <c r="V63" s="353" t="s">
        <v>178</v>
      </c>
      <c r="W63" s="353" t="s">
        <v>247</v>
      </c>
      <c r="X63" s="360">
        <f t="shared" si="3"/>
        <v>1</v>
      </c>
      <c r="Y63" s="353" t="s">
        <v>177</v>
      </c>
      <c r="Z63" s="353" t="s">
        <v>247</v>
      </c>
      <c r="AA63" s="353" t="s">
        <v>178</v>
      </c>
      <c r="AB63" s="353" t="s">
        <v>178</v>
      </c>
      <c r="AC63" s="360">
        <f t="shared" si="4"/>
        <v>1</v>
      </c>
      <c r="AD63" s="373">
        <v>0.13333333333333333</v>
      </c>
      <c r="AE63" s="374"/>
    </row>
    <row r="64" spans="1:31" ht="38.25" x14ac:dyDescent="0.2">
      <c r="A64" s="356">
        <v>61</v>
      </c>
      <c r="B64" s="353">
        <v>5903</v>
      </c>
      <c r="C64" s="353">
        <v>630096</v>
      </c>
      <c r="D64" s="358" t="s">
        <v>236</v>
      </c>
      <c r="E64" s="353" t="s">
        <v>177</v>
      </c>
      <c r="F64" s="353" t="s">
        <v>178</v>
      </c>
      <c r="G64" s="353" t="s">
        <v>178</v>
      </c>
      <c r="H64" s="353" t="s">
        <v>178</v>
      </c>
      <c r="I64" s="375">
        <f t="shared" si="0"/>
        <v>0</v>
      </c>
      <c r="J64" s="355" t="s">
        <v>177</v>
      </c>
      <c r="K64" s="355" t="s">
        <v>178</v>
      </c>
      <c r="L64" s="355" t="s">
        <v>178</v>
      </c>
      <c r="M64" s="353" t="s">
        <v>247</v>
      </c>
      <c r="N64" s="360">
        <f t="shared" si="1"/>
        <v>1</v>
      </c>
      <c r="O64" s="376"/>
      <c r="P64" s="376" t="s">
        <v>183</v>
      </c>
      <c r="Q64" s="376" t="s">
        <v>183</v>
      </c>
      <c r="R64" s="376" t="s">
        <v>183</v>
      </c>
      <c r="S64" s="361">
        <f t="shared" si="2"/>
        <v>3</v>
      </c>
      <c r="T64" s="353" t="s">
        <v>177</v>
      </c>
      <c r="U64" s="353" t="s">
        <v>178</v>
      </c>
      <c r="V64" s="353" t="s">
        <v>247</v>
      </c>
      <c r="W64" s="353" t="s">
        <v>247</v>
      </c>
      <c r="X64" s="359">
        <f t="shared" si="3"/>
        <v>2</v>
      </c>
      <c r="Y64" s="353" t="s">
        <v>177</v>
      </c>
      <c r="Z64" s="353" t="s">
        <v>247</v>
      </c>
      <c r="AA64" s="353" t="s">
        <v>247</v>
      </c>
      <c r="AB64" s="353" t="s">
        <v>178</v>
      </c>
      <c r="AC64" s="359">
        <f t="shared" si="4"/>
        <v>2</v>
      </c>
      <c r="AD64" s="362">
        <v>0.53333333333333333</v>
      </c>
      <c r="AE64" s="363">
        <v>7</v>
      </c>
    </row>
    <row r="65" spans="1:263" ht="51" x14ac:dyDescent="0.25">
      <c r="A65" s="356">
        <v>62</v>
      </c>
      <c r="B65" s="353">
        <v>6002</v>
      </c>
      <c r="C65" s="353">
        <v>630098</v>
      </c>
      <c r="D65" s="358" t="s">
        <v>216</v>
      </c>
      <c r="E65" s="367"/>
      <c r="F65" s="367"/>
      <c r="G65" s="367"/>
      <c r="H65" s="367"/>
      <c r="I65" s="367"/>
      <c r="J65" s="367"/>
      <c r="K65" s="367" t="s">
        <v>183</v>
      </c>
      <c r="L65" s="367"/>
      <c r="M65" s="367"/>
      <c r="N65" s="361">
        <f t="shared" si="1"/>
        <v>3</v>
      </c>
      <c r="O65" s="353" t="s">
        <v>177</v>
      </c>
      <c r="P65" s="353" t="s">
        <v>247</v>
      </c>
      <c r="Q65" s="353" t="s">
        <v>247</v>
      </c>
      <c r="R65" s="353" t="s">
        <v>247</v>
      </c>
      <c r="S65" s="361">
        <f t="shared" si="2"/>
        <v>3</v>
      </c>
      <c r="T65" s="353" t="s">
        <v>177</v>
      </c>
      <c r="U65" s="353" t="s">
        <v>178</v>
      </c>
      <c r="V65" s="353" t="s">
        <v>178</v>
      </c>
      <c r="W65" s="353" t="s">
        <v>247</v>
      </c>
      <c r="X65" s="360">
        <f t="shared" si="3"/>
        <v>1</v>
      </c>
      <c r="Y65" s="353" t="s">
        <v>177</v>
      </c>
      <c r="Z65" s="353" t="s">
        <v>178</v>
      </c>
      <c r="AA65" s="353" t="s">
        <v>178</v>
      </c>
      <c r="AB65" s="353" t="s">
        <v>178</v>
      </c>
      <c r="AC65" s="365">
        <f t="shared" si="4"/>
        <v>0</v>
      </c>
      <c r="AD65" s="362">
        <v>0.66666666666666663</v>
      </c>
      <c r="AE65" s="363">
        <v>7</v>
      </c>
    </row>
    <row r="66" spans="1:263" ht="38.25" x14ac:dyDescent="0.2">
      <c r="A66" s="356">
        <v>63</v>
      </c>
      <c r="B66" s="353">
        <v>6004</v>
      </c>
      <c r="C66" s="353">
        <v>630100</v>
      </c>
      <c r="D66" s="358" t="s">
        <v>237</v>
      </c>
      <c r="E66" s="353" t="s">
        <v>177</v>
      </c>
      <c r="F66" s="353" t="s">
        <v>247</v>
      </c>
      <c r="G66" s="353" t="s">
        <v>178</v>
      </c>
      <c r="H66" s="353" t="s">
        <v>247</v>
      </c>
      <c r="I66" s="381">
        <f t="shared" si="0"/>
        <v>2</v>
      </c>
      <c r="J66" s="355" t="s">
        <v>177</v>
      </c>
      <c r="K66" s="355" t="s">
        <v>178</v>
      </c>
      <c r="L66" s="355" t="s">
        <v>178</v>
      </c>
      <c r="M66" s="353" t="s">
        <v>247</v>
      </c>
      <c r="N66" s="360">
        <f t="shared" si="1"/>
        <v>1</v>
      </c>
      <c r="O66" s="353" t="s">
        <v>177</v>
      </c>
      <c r="P66" s="353" t="s">
        <v>178</v>
      </c>
      <c r="Q66" s="355" t="s">
        <v>178</v>
      </c>
      <c r="R66" s="353" t="s">
        <v>247</v>
      </c>
      <c r="S66" s="360">
        <f t="shared" si="2"/>
        <v>1</v>
      </c>
      <c r="T66" s="353" t="s">
        <v>177</v>
      </c>
      <c r="U66" s="353" t="s">
        <v>178</v>
      </c>
      <c r="V66" s="353" t="s">
        <v>178</v>
      </c>
      <c r="W66" s="353" t="s">
        <v>247</v>
      </c>
      <c r="X66" s="360">
        <f t="shared" si="3"/>
        <v>1</v>
      </c>
      <c r="Y66" s="353" t="s">
        <v>177</v>
      </c>
      <c r="Z66" s="353" t="s">
        <v>247</v>
      </c>
      <c r="AA66" s="353" t="s">
        <v>178</v>
      </c>
      <c r="AB66" s="353" t="s">
        <v>178</v>
      </c>
      <c r="AC66" s="360">
        <f t="shared" si="4"/>
        <v>1</v>
      </c>
      <c r="AD66" s="279">
        <v>0.4</v>
      </c>
      <c r="AE66" s="366">
        <v>4</v>
      </c>
    </row>
    <row r="67" spans="1:263" ht="51" x14ac:dyDescent="0.2">
      <c r="A67" s="356">
        <v>64</v>
      </c>
      <c r="B67" s="353">
        <v>6009</v>
      </c>
      <c r="C67" s="353">
        <v>630292</v>
      </c>
      <c r="D67" s="358" t="s">
        <v>217</v>
      </c>
      <c r="E67" s="353" t="s">
        <v>177</v>
      </c>
      <c r="F67" s="353" t="s">
        <v>247</v>
      </c>
      <c r="G67" s="353" t="s">
        <v>247</v>
      </c>
      <c r="H67" s="353" t="s">
        <v>247</v>
      </c>
      <c r="I67" s="382">
        <f t="shared" si="0"/>
        <v>3</v>
      </c>
      <c r="J67" s="355" t="s">
        <v>177</v>
      </c>
      <c r="K67" s="355" t="s">
        <v>178</v>
      </c>
      <c r="L67" s="355" t="s">
        <v>178</v>
      </c>
      <c r="M67" s="353" t="s">
        <v>247</v>
      </c>
      <c r="N67" s="360">
        <f t="shared" si="1"/>
        <v>1</v>
      </c>
      <c r="O67" s="353" t="s">
        <v>177</v>
      </c>
      <c r="P67" s="353" t="s">
        <v>247</v>
      </c>
      <c r="Q67" s="353" t="s">
        <v>247</v>
      </c>
      <c r="R67" s="353" t="s">
        <v>247</v>
      </c>
      <c r="S67" s="361">
        <f t="shared" si="2"/>
        <v>3</v>
      </c>
      <c r="T67" s="353" t="s">
        <v>177</v>
      </c>
      <c r="U67" s="353" t="s">
        <v>178</v>
      </c>
      <c r="V67" s="353" t="s">
        <v>247</v>
      </c>
      <c r="W67" s="353" t="s">
        <v>247</v>
      </c>
      <c r="X67" s="359">
        <f t="shared" si="3"/>
        <v>2</v>
      </c>
      <c r="Y67" s="353" t="s">
        <v>177</v>
      </c>
      <c r="Z67" s="353" t="s">
        <v>247</v>
      </c>
      <c r="AA67" s="353" t="s">
        <v>247</v>
      </c>
      <c r="AB67" s="353" t="s">
        <v>178</v>
      </c>
      <c r="AC67" s="359">
        <f t="shared" si="4"/>
        <v>2</v>
      </c>
      <c r="AD67" s="362">
        <v>0.73333333333333328</v>
      </c>
      <c r="AE67" s="363">
        <v>7</v>
      </c>
    </row>
    <row r="68" spans="1:263" ht="51" x14ac:dyDescent="0.2">
      <c r="A68" s="356">
        <v>65</v>
      </c>
      <c r="B68" s="353">
        <v>6011</v>
      </c>
      <c r="C68" s="353">
        <v>630103</v>
      </c>
      <c r="D68" s="358" t="s">
        <v>238</v>
      </c>
      <c r="E68" s="353" t="s">
        <v>177</v>
      </c>
      <c r="F68" s="353" t="s">
        <v>247</v>
      </c>
      <c r="G68" s="353" t="s">
        <v>178</v>
      </c>
      <c r="H68" s="353" t="s">
        <v>247</v>
      </c>
      <c r="I68" s="381">
        <f t="shared" si="0"/>
        <v>2</v>
      </c>
      <c r="J68" s="355" t="s">
        <v>177</v>
      </c>
      <c r="K68" s="355" t="s">
        <v>178</v>
      </c>
      <c r="L68" s="355" t="s">
        <v>178</v>
      </c>
      <c r="M68" s="353" t="s">
        <v>247</v>
      </c>
      <c r="N68" s="360">
        <f t="shared" si="1"/>
        <v>1</v>
      </c>
      <c r="O68" s="353" t="s">
        <v>177</v>
      </c>
      <c r="P68" s="353" t="s">
        <v>178</v>
      </c>
      <c r="Q68" s="355" t="s">
        <v>178</v>
      </c>
      <c r="R68" s="353" t="s">
        <v>247</v>
      </c>
      <c r="S68" s="360">
        <f t="shared" si="2"/>
        <v>1</v>
      </c>
      <c r="T68" s="353" t="s">
        <v>177</v>
      </c>
      <c r="U68" s="353" t="s">
        <v>178</v>
      </c>
      <c r="V68" s="353" t="s">
        <v>178</v>
      </c>
      <c r="W68" s="353" t="s">
        <v>247</v>
      </c>
      <c r="X68" s="360">
        <f t="shared" si="3"/>
        <v>1</v>
      </c>
      <c r="Y68" s="353" t="s">
        <v>177</v>
      </c>
      <c r="Z68" s="353" t="s">
        <v>247</v>
      </c>
      <c r="AA68" s="353" t="s">
        <v>178</v>
      </c>
      <c r="AB68" s="353" t="s">
        <v>178</v>
      </c>
      <c r="AC68" s="360">
        <f t="shared" si="4"/>
        <v>1</v>
      </c>
      <c r="AD68" s="279">
        <v>0.4</v>
      </c>
      <c r="AE68" s="366">
        <v>4</v>
      </c>
    </row>
    <row r="69" spans="1:263" ht="51" x14ac:dyDescent="0.2">
      <c r="A69" s="356">
        <v>66</v>
      </c>
      <c r="B69" s="353">
        <v>6016</v>
      </c>
      <c r="C69" s="353">
        <v>630104</v>
      </c>
      <c r="D69" s="358" t="s">
        <v>194</v>
      </c>
      <c r="E69" s="353" t="s">
        <v>177</v>
      </c>
      <c r="F69" s="353" t="s">
        <v>247</v>
      </c>
      <c r="G69" s="353" t="s">
        <v>247</v>
      </c>
      <c r="H69" s="353" t="s">
        <v>247</v>
      </c>
      <c r="I69" s="364">
        <f t="shared" si="0"/>
        <v>3</v>
      </c>
      <c r="J69" s="355" t="s">
        <v>177</v>
      </c>
      <c r="K69" s="355" t="s">
        <v>247</v>
      </c>
      <c r="L69" s="355" t="s">
        <v>247</v>
      </c>
      <c r="M69" s="353" t="s">
        <v>247</v>
      </c>
      <c r="N69" s="361">
        <f t="shared" si="1"/>
        <v>3</v>
      </c>
      <c r="O69" s="376"/>
      <c r="P69" s="376" t="s">
        <v>183</v>
      </c>
      <c r="Q69" s="376"/>
      <c r="R69" s="376"/>
      <c r="S69" s="361">
        <f t="shared" si="2"/>
        <v>3</v>
      </c>
      <c r="T69" s="353" t="s">
        <v>177</v>
      </c>
      <c r="U69" s="353" t="s">
        <v>178</v>
      </c>
      <c r="V69" s="353" t="s">
        <v>247</v>
      </c>
      <c r="W69" s="353" t="s">
        <v>247</v>
      </c>
      <c r="X69" s="359">
        <f t="shared" si="3"/>
        <v>2</v>
      </c>
      <c r="Y69" s="376"/>
      <c r="Z69" s="376"/>
      <c r="AA69" s="376"/>
      <c r="AB69" s="376"/>
      <c r="AC69" s="361">
        <f t="shared" si="4"/>
        <v>3</v>
      </c>
      <c r="AD69" s="368">
        <v>0.93333333333333335</v>
      </c>
      <c r="AE69" s="369">
        <v>10</v>
      </c>
    </row>
    <row r="70" spans="1:263" s="386" customFormat="1" ht="15" x14ac:dyDescent="0.25">
      <c r="A70" s="356">
        <v>67</v>
      </c>
      <c r="B70" s="353">
        <v>10837</v>
      </c>
      <c r="C70" s="353"/>
      <c r="D70" s="358" t="s">
        <v>239</v>
      </c>
      <c r="E70" s="353">
        <v>63</v>
      </c>
      <c r="F70" s="353">
        <v>45</v>
      </c>
      <c r="G70" s="353">
        <v>23</v>
      </c>
      <c r="H70" s="353">
        <v>49</v>
      </c>
      <c r="I70" s="353" t="s">
        <v>183</v>
      </c>
      <c r="J70" s="355">
        <v>58</v>
      </c>
      <c r="K70" s="355">
        <v>11</v>
      </c>
      <c r="L70" s="355">
        <v>12</v>
      </c>
      <c r="M70" s="353">
        <v>51</v>
      </c>
      <c r="N70" s="353"/>
      <c r="O70" s="353">
        <v>52</v>
      </c>
      <c r="P70" s="353">
        <v>37</v>
      </c>
      <c r="Q70" s="353">
        <v>39</v>
      </c>
      <c r="R70" s="353">
        <v>46</v>
      </c>
      <c r="S70" s="353"/>
      <c r="T70" s="353">
        <v>66</v>
      </c>
      <c r="U70" s="353">
        <v>0</v>
      </c>
      <c r="V70" s="353">
        <v>29</v>
      </c>
      <c r="W70" s="353">
        <v>66</v>
      </c>
      <c r="X70" s="353"/>
      <c r="Y70" s="353">
        <v>64</v>
      </c>
      <c r="Z70" s="353">
        <v>59</v>
      </c>
      <c r="AA70" s="353">
        <v>28</v>
      </c>
      <c r="AB70" s="353">
        <v>0</v>
      </c>
      <c r="AC70" s="353" t="s">
        <v>183</v>
      </c>
      <c r="AD70" s="384"/>
      <c r="AE70" s="385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4"/>
      <c r="CF70" s="344"/>
      <c r="CG70" s="344"/>
      <c r="CH70" s="344"/>
      <c r="CI70" s="344"/>
      <c r="CJ70" s="344"/>
      <c r="CK70" s="344"/>
      <c r="CL70" s="344"/>
      <c r="CM70" s="344"/>
      <c r="CN70" s="344"/>
      <c r="CO70" s="344"/>
      <c r="CP70" s="344"/>
      <c r="CQ70" s="344"/>
      <c r="CR70" s="344"/>
      <c r="CS70" s="344"/>
      <c r="CT70" s="344"/>
      <c r="CU70" s="344"/>
      <c r="CV70" s="344"/>
      <c r="CW70" s="344"/>
      <c r="CX70" s="344"/>
      <c r="CY70" s="344"/>
      <c r="CZ70" s="344"/>
      <c r="DA70" s="344"/>
      <c r="DB70" s="344"/>
      <c r="DC70" s="344"/>
      <c r="DD70" s="344"/>
      <c r="DE70" s="344"/>
      <c r="DF70" s="344"/>
      <c r="DG70" s="344"/>
      <c r="DH70" s="344"/>
      <c r="DI70" s="344"/>
      <c r="DJ70" s="344"/>
      <c r="DK70" s="344"/>
      <c r="DL70" s="344"/>
      <c r="DM70" s="344"/>
      <c r="DN70" s="344"/>
      <c r="DO70" s="344"/>
      <c r="DP70" s="344"/>
      <c r="DQ70" s="344"/>
      <c r="DR70" s="344"/>
      <c r="DS70" s="344"/>
      <c r="DT70" s="344"/>
      <c r="DU70" s="344"/>
      <c r="DV70" s="344"/>
      <c r="DW70" s="344"/>
      <c r="DX70" s="344"/>
      <c r="DY70" s="344"/>
      <c r="DZ70" s="344"/>
      <c r="EA70" s="344"/>
      <c r="EB70" s="344"/>
      <c r="EC70" s="344"/>
      <c r="ED70" s="344"/>
      <c r="EE70" s="344"/>
      <c r="EF70" s="344"/>
      <c r="EG70" s="344"/>
      <c r="EH70" s="344"/>
      <c r="EI70" s="344"/>
      <c r="EJ70" s="344"/>
      <c r="EK70" s="344"/>
      <c r="EL70" s="344"/>
      <c r="EM70" s="344"/>
      <c r="EN70" s="344"/>
      <c r="EO70" s="344"/>
      <c r="EP70" s="344"/>
      <c r="EQ70" s="344"/>
      <c r="ER70" s="344"/>
      <c r="ES70" s="344"/>
      <c r="ET70" s="344"/>
      <c r="EU70" s="344"/>
      <c r="EV70" s="344"/>
      <c r="EW70" s="344"/>
      <c r="EX70" s="344"/>
      <c r="EY70" s="344"/>
      <c r="EZ70" s="344"/>
      <c r="FA70" s="344"/>
      <c r="FB70" s="344"/>
      <c r="FC70" s="344"/>
      <c r="FD70" s="344"/>
      <c r="FE70" s="344"/>
      <c r="FF70" s="344"/>
      <c r="FG70" s="344"/>
      <c r="FH70" s="344"/>
      <c r="FI70" s="344"/>
      <c r="FJ70" s="344"/>
      <c r="FK70" s="344"/>
      <c r="FL70" s="344"/>
      <c r="FM70" s="344"/>
      <c r="FN70" s="344"/>
      <c r="FO70" s="344"/>
      <c r="FP70" s="344"/>
      <c r="FQ70" s="344"/>
      <c r="FR70" s="344"/>
      <c r="FS70" s="344"/>
      <c r="FT70" s="344"/>
      <c r="FU70" s="344"/>
      <c r="FV70" s="344"/>
      <c r="FW70" s="344"/>
      <c r="FX70" s="344"/>
      <c r="FY70" s="344"/>
      <c r="FZ70" s="344"/>
      <c r="GA70" s="344"/>
      <c r="GB70" s="344"/>
      <c r="GC70" s="344"/>
      <c r="GD70" s="344"/>
      <c r="GE70" s="344"/>
      <c r="GF70" s="344"/>
      <c r="GG70" s="344"/>
      <c r="GH70" s="344"/>
      <c r="GI70" s="344"/>
      <c r="GJ70" s="344"/>
      <c r="GK70" s="344"/>
      <c r="GL70" s="344"/>
      <c r="GM70" s="344"/>
      <c r="GN70" s="344"/>
      <c r="GO70" s="344"/>
      <c r="GP70" s="344"/>
      <c r="GQ70" s="344"/>
      <c r="GR70" s="344"/>
      <c r="GS70" s="344"/>
      <c r="GT70" s="344"/>
      <c r="GU70" s="344"/>
      <c r="GV70" s="344"/>
      <c r="GW70" s="344"/>
      <c r="GX70" s="344"/>
      <c r="GY70" s="344"/>
      <c r="GZ70" s="344"/>
      <c r="HA70" s="344"/>
      <c r="HB70" s="344"/>
      <c r="HC70" s="344"/>
      <c r="HD70" s="344"/>
      <c r="HE70" s="344"/>
      <c r="HF70" s="344"/>
      <c r="HG70" s="344"/>
      <c r="HH70" s="344"/>
      <c r="HI70" s="344"/>
      <c r="HJ70" s="344"/>
      <c r="HK70" s="344"/>
      <c r="HL70" s="344"/>
      <c r="HM70" s="344"/>
      <c r="HN70" s="344"/>
      <c r="HO70" s="344"/>
      <c r="HP70" s="344"/>
      <c r="HQ70" s="344"/>
      <c r="HR70" s="344"/>
      <c r="HS70" s="344"/>
      <c r="HT70" s="344"/>
      <c r="HU70" s="344"/>
      <c r="HV70" s="344"/>
      <c r="HW70" s="344"/>
      <c r="HX70" s="344"/>
      <c r="HY70" s="344"/>
      <c r="HZ70" s="344"/>
      <c r="IA70" s="344"/>
      <c r="IB70" s="344"/>
      <c r="IC70" s="344"/>
      <c r="ID70" s="344"/>
      <c r="IE70" s="344"/>
      <c r="IF70" s="344"/>
      <c r="IG70" s="344"/>
      <c r="IH70" s="344"/>
      <c r="II70" s="344"/>
      <c r="IJ70" s="344"/>
      <c r="IK70" s="344"/>
      <c r="IL70" s="344"/>
      <c r="IM70" s="344"/>
      <c r="IN70" s="344"/>
      <c r="IO70" s="344"/>
      <c r="IP70" s="344"/>
      <c r="IQ70" s="344"/>
      <c r="IR70" s="344"/>
      <c r="IS70" s="344"/>
      <c r="IT70" s="344"/>
      <c r="IU70" s="344"/>
      <c r="IV70" s="344"/>
      <c r="IW70" s="344"/>
      <c r="IX70" s="344"/>
      <c r="IY70" s="344"/>
      <c r="IZ70" s="344"/>
      <c r="JA70" s="344"/>
      <c r="JB70" s="344"/>
      <c r="JC70" s="344"/>
    </row>
    <row r="71" spans="1:263" s="391" customFormat="1" x14ac:dyDescent="0.25">
      <c r="A71" s="387"/>
      <c r="B71" s="388"/>
      <c r="C71" s="388"/>
      <c r="D71" s="389"/>
      <c r="E71" s="388"/>
      <c r="F71" s="388">
        <v>0.7142857142857143</v>
      </c>
      <c r="G71" s="388">
        <v>0.36507936507936506</v>
      </c>
      <c r="H71" s="388">
        <v>0.77777777777777779</v>
      </c>
      <c r="I71" s="388" t="s">
        <v>183</v>
      </c>
      <c r="J71" s="390" t="s">
        <v>183</v>
      </c>
      <c r="K71" s="390">
        <v>0.18965517241379309</v>
      </c>
      <c r="L71" s="390">
        <v>0.20689655172413793</v>
      </c>
      <c r="M71" s="390">
        <v>0.87931034482758619</v>
      </c>
      <c r="N71" s="388"/>
      <c r="O71" s="388"/>
      <c r="P71" s="388">
        <v>0.71153846153846156</v>
      </c>
      <c r="Q71" s="388">
        <v>0.75</v>
      </c>
      <c r="R71" s="388">
        <v>0.88461538461538458</v>
      </c>
      <c r="S71" s="388"/>
      <c r="T71" s="388"/>
      <c r="U71" s="388">
        <v>0</v>
      </c>
      <c r="V71" s="388">
        <v>0.43939393939393939</v>
      </c>
      <c r="W71" s="388">
        <v>1</v>
      </c>
      <c r="X71" s="388"/>
      <c r="Y71" s="388"/>
      <c r="Z71" s="388">
        <v>0.921875</v>
      </c>
      <c r="AA71" s="388">
        <v>0.4375</v>
      </c>
      <c r="AB71" s="388">
        <v>0</v>
      </c>
      <c r="AC71" s="388" t="s">
        <v>183</v>
      </c>
      <c r="AD71" s="388"/>
      <c r="AE71" s="388"/>
    </row>
  </sheetData>
  <autoFilter ref="A4:AE71"/>
  <mergeCells count="11">
    <mergeCell ref="AD2:AE2"/>
    <mergeCell ref="A1:A3"/>
    <mergeCell ref="B1:B3"/>
    <mergeCell ref="C1:C3"/>
    <mergeCell ref="D1:D3"/>
    <mergeCell ref="E1:AE1"/>
    <mergeCell ref="E2:I2"/>
    <mergeCell ref="J2:N2"/>
    <mergeCell ref="O2:S2"/>
    <mergeCell ref="T2:X2"/>
    <mergeCell ref="Y2:AC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рейтинг МО на 01.12.2019</vt:lpstr>
      <vt:lpstr>ЭЛН на 01.10 </vt:lpstr>
      <vt:lpstr>ИПРА</vt:lpstr>
      <vt:lpstr>ЭП</vt:lpstr>
      <vt:lpstr>телемедицинские консультации</vt:lpstr>
      <vt:lpstr>Паллиативная МП</vt:lpstr>
      <vt:lpstr>ЭП!Заголовки_для_печати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Пестова Наталья Михайловна</dc:creator>
  <cp:lastModifiedBy>Пестова Наталья Михайловна</cp:lastModifiedBy>
  <cp:lastPrinted>2019-12-19T12:06:24Z</cp:lastPrinted>
  <dcterms:created xsi:type="dcterms:W3CDTF">2019-07-12T06:53:21Z</dcterms:created>
  <dcterms:modified xsi:type="dcterms:W3CDTF">2019-12-19T12:18:13Z</dcterms:modified>
</cp:coreProperties>
</file>